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webextensions/webextension1.xml" ContentType="application/vnd.ms-office.webextension+xml"/>
  <Override PartName="/xl/webextensions/webextension2.xml" ContentType="application/vnd.ms-office.webextensi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U:\GK\My Work\Yield Rate &amp; Curve\"/>
    </mc:Choice>
  </mc:AlternateContent>
  <xr:revisionPtr revIDLastSave="0" documentId="13_ncr:1_{4C5BAA83-4CBD-466F-A8D2-88F6EDCF3368}" xr6:coauthVersionLast="47" xr6:coauthVersionMax="47" xr10:uidLastSave="{00000000-0000-0000-0000-000000000000}"/>
  <bookViews>
    <workbookView xWindow="-120" yWindow="-120" windowWidth="29040" windowHeight="15840" xr2:uid="{E86A6E94-22EC-498B-8462-B61E6F28EFF5}"/>
  </bookViews>
  <sheets>
    <sheet name="Instruction" sheetId="31" r:id="rId1"/>
    <sheet name="Sheet1" sheetId="32" state="hidden" r:id="rId2"/>
    <sheet name="NCD Data " sheetId="30" r:id="rId3"/>
    <sheet name="LPCO Data" sheetId="33" r:id="rId4"/>
    <sheet name="NCD Rate" sheetId="1" state="hidden" r:id="rId5"/>
    <sheet name="Yield Curve " sheetId="14" r:id="rId6"/>
    <sheet name="Price" sheetId="28" r:id="rId7"/>
  </sheets>
  <externalReferences>
    <externalReference r:id="rId8"/>
  </externalReferences>
  <definedNames>
    <definedName name="_xlnm._FilterDatabase" localSheetId="2" hidden="1">'NCD Data '!$A$4:$N$1591</definedName>
    <definedName name="solver_adj" localSheetId="4" hidden="1">'NCD Rate'!#REF!</definedName>
    <definedName name="solver_cvg" localSheetId="4" hidden="1">0.0001</definedName>
    <definedName name="solver_drv" localSheetId="4" hidden="1">1</definedName>
    <definedName name="solver_eng" localSheetId="4" hidden="1">1</definedName>
    <definedName name="solver_est" localSheetId="4" hidden="1">1</definedName>
    <definedName name="solver_itr" localSheetId="4" hidden="1">2147483647</definedName>
    <definedName name="solver_mip" localSheetId="4" hidden="1">2147483647</definedName>
    <definedName name="solver_mni" localSheetId="4" hidden="1">30</definedName>
    <definedName name="solver_mrt" localSheetId="4" hidden="1">0.075</definedName>
    <definedName name="solver_msl" localSheetId="4" hidden="1">2</definedName>
    <definedName name="solver_neg" localSheetId="4" hidden="1">1</definedName>
    <definedName name="solver_nod" localSheetId="4" hidden="1">2147483647</definedName>
    <definedName name="solver_num" localSheetId="4" hidden="1">0</definedName>
    <definedName name="solver_nwt" localSheetId="4" hidden="1">1</definedName>
    <definedName name="solver_opt" localSheetId="4" hidden="1">'NCD Rate'!#REF!</definedName>
    <definedName name="solver_pre" localSheetId="4" hidden="1">0.000001</definedName>
    <definedName name="solver_rbv" localSheetId="4" hidden="1">1</definedName>
    <definedName name="solver_rlx" localSheetId="4" hidden="1">2</definedName>
    <definedName name="solver_rsd" localSheetId="4" hidden="1">0</definedName>
    <definedName name="solver_scl" localSheetId="4" hidden="1">1</definedName>
    <definedName name="solver_sho" localSheetId="4" hidden="1">2</definedName>
    <definedName name="solver_ssz" localSheetId="4" hidden="1">100</definedName>
    <definedName name="solver_tim" localSheetId="4" hidden="1">2147483647</definedName>
    <definedName name="solver_tol" localSheetId="4" hidden="1">0.01</definedName>
    <definedName name="solver_typ" localSheetId="4" hidden="1">2</definedName>
    <definedName name="solver_val" localSheetId="4" hidden="1">0</definedName>
    <definedName name="solver_ver" localSheetId="4" hidden="1">3</definedName>
    <definedName name="Tenor">#REF!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28" l="1"/>
  <c r="C7" i="14"/>
  <c r="C6" i="14"/>
  <c r="AW48" i="1" l="1"/>
  <c r="F27" i="28" l="1"/>
  <c r="F16" i="28"/>
  <c r="G752" i="33"/>
  <c r="G753" i="33"/>
  <c r="G754" i="33"/>
  <c r="BJ39" i="1" a="1"/>
  <c r="BJ39" i="1" s="1"/>
  <c r="F14" i="28" l="1"/>
  <c r="F15" i="28"/>
  <c r="BM8" i="1"/>
  <c r="BI10" i="1"/>
  <c r="BJ10" i="1"/>
  <c r="BK10" i="1"/>
  <c r="BL10" i="1"/>
  <c r="BH10" i="1"/>
  <c r="BI9" i="1"/>
  <c r="BJ9" i="1"/>
  <c r="BK9" i="1"/>
  <c r="BL9" i="1"/>
  <c r="BH9" i="1"/>
  <c r="BI8" i="1"/>
  <c r="BJ8" i="1"/>
  <c r="BK8" i="1"/>
  <c r="BL8" i="1"/>
  <c r="BH8" i="1"/>
  <c r="BI4" i="1"/>
  <c r="BJ4" i="1"/>
  <c r="BK4" i="1"/>
  <c r="BL4" i="1"/>
  <c r="BM4" i="1"/>
  <c r="BH4" i="1"/>
  <c r="BI3" i="1"/>
  <c r="BJ3" i="1"/>
  <c r="BK3" i="1"/>
  <c r="BL3" i="1"/>
  <c r="BM3" i="1"/>
  <c r="BH3" i="1"/>
  <c r="BI2" i="1"/>
  <c r="BJ2" i="1"/>
  <c r="BK2" i="1"/>
  <c r="BL2" i="1"/>
  <c r="BM2" i="1"/>
  <c r="BH2" i="1"/>
  <c r="N1566" i="30"/>
  <c r="BN39" i="1" a="1"/>
  <c r="BN39" i="1" s="1"/>
  <c r="BK39" i="1" a="1"/>
  <c r="BK39" i="1" s="1"/>
  <c r="F31" i="28" l="1"/>
  <c r="F19" i="28"/>
  <c r="F30" i="28" s="1"/>
  <c r="F36" i="28" s="1"/>
  <c r="F18" i="28" s="1"/>
  <c r="F17" i="28"/>
  <c r="F37" i="28"/>
  <c r="BI40" i="1"/>
  <c r="BI41" i="1"/>
  <c r="BI42" i="1"/>
  <c r="BI43" i="1"/>
  <c r="BI44" i="1"/>
  <c r="BI45" i="1"/>
  <c r="BI46" i="1"/>
  <c r="BI47" i="1"/>
  <c r="BI48" i="1"/>
  <c r="BI39" i="1"/>
  <c r="BQ10" i="1"/>
  <c r="BQ9" i="1"/>
  <c r="BQ8" i="1"/>
  <c r="BP9" i="1"/>
  <c r="BO10" i="1"/>
  <c r="BO9" i="1"/>
  <c r="BM9" i="1"/>
  <c r="BP8" i="1"/>
  <c r="BO8" i="1"/>
  <c r="BN8" i="1"/>
  <c r="BM39" i="1" a="1"/>
  <c r="BM39" i="1" s="1"/>
  <c r="AF8" i="1"/>
  <c r="F20" i="28" l="1"/>
  <c r="F32" i="28"/>
  <c r="F38" i="28"/>
  <c r="BP10" i="1"/>
  <c r="BM10" i="1"/>
  <c r="AX39" i="1" a="1"/>
  <c r="AX39" i="1" s="1"/>
  <c r="BC39" i="1" l="1" a="1"/>
  <c r="BC39" i="1" s="1"/>
  <c r="BB39" i="1" a="1"/>
  <c r="BB39" i="1" s="1"/>
  <c r="BA39" i="1" a="1"/>
  <c r="BA39" i="1" s="1"/>
  <c r="AZ44" i="1" a="1"/>
  <c r="AZ44" i="1" s="1"/>
  <c r="AZ39" i="1" a="1"/>
  <c r="AZ39" i="1" s="1"/>
  <c r="AY44" i="1" a="1"/>
  <c r="AY44" i="1" s="1"/>
  <c r="AY39" i="1" a="1"/>
  <c r="AY39" i="1" s="1"/>
  <c r="AX44" i="1" a="1"/>
  <c r="AX44" i="1" s="1"/>
  <c r="BO39" i="1" l="1" a="1"/>
  <c r="BO39" i="1" s="1"/>
  <c r="BL39" i="1" a="1"/>
  <c r="BL39" i="1" s="1"/>
  <c r="BN9" i="1"/>
  <c r="BN10" i="1"/>
  <c r="AV10" i="1" l="1"/>
  <c r="AW10" i="1"/>
  <c r="AX10" i="1"/>
  <c r="AY10" i="1"/>
  <c r="AZ10" i="1"/>
  <c r="AU10" i="1"/>
  <c r="AU9" i="1"/>
  <c r="AU8" i="1"/>
  <c r="AN13" i="1"/>
  <c r="BC8" i="1" s="1"/>
  <c r="AZ9" i="1"/>
  <c r="AV9" i="1"/>
  <c r="AW9" i="1"/>
  <c r="AX9" i="1"/>
  <c r="AY9" i="1"/>
  <c r="AV8" i="1"/>
  <c r="AW8" i="1"/>
  <c r="AX8" i="1"/>
  <c r="AY8" i="1"/>
  <c r="AZ8" i="1"/>
  <c r="AV4" i="1"/>
  <c r="AW4" i="1"/>
  <c r="AX4" i="1"/>
  <c r="AY4" i="1"/>
  <c r="AZ4" i="1"/>
  <c r="AU4" i="1"/>
  <c r="AV3" i="1"/>
  <c r="AW3" i="1"/>
  <c r="AX3" i="1"/>
  <c r="AY3" i="1"/>
  <c r="AZ3" i="1"/>
  <c r="AU3" i="1"/>
  <c r="AV2" i="1"/>
  <c r="AW2" i="1"/>
  <c r="AX2" i="1"/>
  <c r="AY2" i="1"/>
  <c r="AZ2" i="1"/>
  <c r="AU2" i="1"/>
  <c r="AW40" i="1" l="1"/>
  <c r="AW41" i="1" l="1"/>
  <c r="AW42" i="1"/>
  <c r="AW43" i="1"/>
  <c r="AW44" i="1"/>
  <c r="AW45" i="1"/>
  <c r="AW46" i="1"/>
  <c r="AW47" i="1"/>
  <c r="AW39" i="1"/>
  <c r="C16" i="28" l="1"/>
  <c r="C15" i="28"/>
  <c r="AT44" i="1" a="1"/>
  <c r="AT44" i="1" s="1"/>
  <c r="AT47" i="1" s="1"/>
  <c r="AT43" i="1" a="1"/>
  <c r="AT43" i="1" s="1"/>
  <c r="AT46" i="1" s="1"/>
  <c r="C18" i="28" l="1"/>
  <c r="C19" i="28"/>
  <c r="C20" i="28" s="1"/>
  <c r="AR3" i="1"/>
  <c r="AN10" i="1"/>
  <c r="AN11" i="1"/>
  <c r="AN12" i="1"/>
  <c r="AN9" i="1"/>
  <c r="AN8" i="1"/>
  <c r="AN7" i="1"/>
  <c r="AN6" i="1"/>
  <c r="AN5" i="1"/>
  <c r="AN4" i="1"/>
  <c r="AN3" i="1"/>
  <c r="AJ9" i="1"/>
  <c r="BB8" i="1" s="1"/>
  <c r="AJ8" i="1"/>
  <c r="AJ7" i="1"/>
  <c r="AJ6" i="1"/>
  <c r="AJ5" i="1"/>
  <c r="AJ4" i="1"/>
  <c r="AJ3" i="1"/>
  <c r="AF4" i="1"/>
  <c r="AF5" i="1"/>
  <c r="AF6" i="1"/>
  <c r="AF7" i="1"/>
  <c r="AF9" i="1"/>
  <c r="AF10" i="1"/>
  <c r="AF11" i="1"/>
  <c r="AF12" i="1"/>
  <c r="AF13" i="1"/>
  <c r="BA8" i="1" s="1"/>
  <c r="AF3" i="1"/>
  <c r="BA9" i="1" l="1"/>
  <c r="BC9" i="1"/>
  <c r="BC10" i="1"/>
  <c r="BA10" i="1"/>
  <c r="BB10" i="1"/>
  <c r="BB9" i="1"/>
  <c r="C17" i="28"/>
  <c r="C23" i="28" s="1"/>
  <c r="C24" i="2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Nutsady Ouk</author>
  </authors>
  <commentList>
    <comment ref="A385" authorId="0" shapeId="0" xr:uid="{D0D0B7E9-ED94-4BB7-AC47-5FFDB954B620}">
      <text>
        <r>
          <rPr>
            <b/>
            <sz val="9"/>
            <color indexed="81"/>
            <rFont val="Tahoma"/>
            <family val="2"/>
          </rPr>
          <t>Nutsady Ouk:</t>
        </r>
        <r>
          <rPr>
            <sz val="9"/>
            <color indexed="81"/>
            <rFont val="Tahoma"/>
            <family val="2"/>
          </rPr>
          <t xml:space="preserve">
All tenor auction everyweek.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Gheachkeav Ang</author>
  </authors>
  <commentList>
    <comment ref="BL38" authorId="0" shapeId="0" xr:uid="{A1964773-D480-4C5B-98F6-DDEDDBBEBD54}">
      <text>
        <r>
          <rPr>
            <b/>
            <sz val="9"/>
            <color indexed="81"/>
            <rFont val="Tahoma"/>
            <family val="2"/>
          </rPr>
          <t>Gheachkeav Ang:</t>
        </r>
        <r>
          <rPr>
            <sz val="9"/>
            <color indexed="81"/>
            <rFont val="Tahoma"/>
            <family val="2"/>
          </rPr>
          <t xml:space="preserve">
No need to input
</t>
        </r>
      </text>
    </comment>
    <comment ref="BO38" authorId="0" shapeId="0" xr:uid="{BE73181A-E8A4-484F-A955-554C34196768}">
      <text>
        <r>
          <rPr>
            <b/>
            <sz val="9"/>
            <color indexed="81"/>
            <rFont val="Tahoma"/>
            <family val="2"/>
          </rPr>
          <t>Gheachkeav Ang:</t>
        </r>
        <r>
          <rPr>
            <sz val="9"/>
            <color indexed="81"/>
            <rFont val="Tahoma"/>
            <family val="2"/>
          </rPr>
          <t xml:space="preserve">
No need to input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<sst xmlns="http://schemas.openxmlformats.org/spreadsheetml/2006/main" count="7567" uniqueCount="481">
  <si>
    <t>Date</t>
  </si>
  <si>
    <t>Success Rate 7D</t>
  </si>
  <si>
    <t>Success Rate 91D</t>
  </si>
  <si>
    <t>Success Rate 182D</t>
  </si>
  <si>
    <t>Success Rate 14D</t>
  </si>
  <si>
    <t>Success Rate 28D</t>
  </si>
  <si>
    <t>Success Rate 364D</t>
  </si>
  <si>
    <t xml:space="preserve">Term </t>
  </si>
  <si>
    <t xml:space="preserve">(Days) </t>
  </si>
  <si>
    <t>Yield USD</t>
  </si>
  <si>
    <t>Yield KHR</t>
  </si>
  <si>
    <t>%</t>
  </si>
  <si>
    <t>7 Days</t>
  </si>
  <si>
    <t>14 Days</t>
  </si>
  <si>
    <t>28 Days</t>
  </si>
  <si>
    <t>91 Days</t>
  </si>
  <si>
    <t>182 Days</t>
  </si>
  <si>
    <t>364 Days</t>
  </si>
  <si>
    <t>3 Months</t>
  </si>
  <si>
    <t xml:space="preserve">6 Months </t>
  </si>
  <si>
    <t>1 Year</t>
  </si>
  <si>
    <t>Quantity</t>
  </si>
  <si>
    <t xml:space="preserve">Maturity date </t>
  </si>
  <si>
    <t>Face value</t>
  </si>
  <si>
    <t>Issued date</t>
  </si>
  <si>
    <t>Issued rate</t>
  </si>
  <si>
    <t>Term in days</t>
  </si>
  <si>
    <t xml:space="preserve">Holding period </t>
  </si>
  <si>
    <t xml:space="preserve">Day to maturity </t>
  </si>
  <si>
    <t xml:space="preserve">Total interest </t>
  </si>
  <si>
    <t>Future value per unit</t>
  </si>
  <si>
    <t xml:space="preserve">Selling price per unit </t>
  </si>
  <si>
    <t xml:space="preserve">Total principal and interest </t>
  </si>
  <si>
    <t xml:space="preserve">Total selling price </t>
  </si>
  <si>
    <t>USD</t>
  </si>
  <si>
    <t>KHR</t>
  </si>
  <si>
    <t>2 Years</t>
  </si>
  <si>
    <t>3 Years</t>
  </si>
  <si>
    <t>5 Years</t>
  </si>
  <si>
    <t>Tenor</t>
  </si>
  <si>
    <t>Success Rate  364D</t>
  </si>
  <si>
    <t>1 Months</t>
  </si>
  <si>
    <t xml:space="preserve">Auction Date </t>
  </si>
  <si>
    <t>Debt Securities Type</t>
  </si>
  <si>
    <t xml:space="preserve">Currency </t>
  </si>
  <si>
    <t xml:space="preserve">Maturity Date </t>
  </si>
  <si>
    <t xml:space="preserve">Bidding Amount </t>
  </si>
  <si>
    <t>Bidding Lowest Rate</t>
  </si>
  <si>
    <t>Bidding Highest Rate</t>
  </si>
  <si>
    <t xml:space="preserve">Negotiable Certificate of Deposit </t>
  </si>
  <si>
    <t xml:space="preserve">Government Bond </t>
  </si>
  <si>
    <t xml:space="preserve"> 3 Years</t>
  </si>
  <si>
    <t xml:space="preserve"> 2 Years</t>
  </si>
  <si>
    <t xml:space="preserve"> 1 Year</t>
  </si>
  <si>
    <t xml:space="preserve">Undetermined </t>
  </si>
  <si>
    <t>Accepted Amount</t>
  </si>
  <si>
    <t xml:space="preserve">Issue Rate/ Coupond Rate </t>
  </si>
  <si>
    <t>Settlement Date/ Issue Date</t>
  </si>
  <si>
    <t xml:space="preserve">NCD in USD </t>
  </si>
  <si>
    <t>NCD in KHR</t>
  </si>
  <si>
    <t>Gov.B</t>
  </si>
  <si>
    <t xml:space="preserve">Average rate 1Y </t>
  </si>
  <si>
    <t>Min</t>
  </si>
  <si>
    <t>Max</t>
  </si>
  <si>
    <t>Ave</t>
  </si>
  <si>
    <t xml:space="preserve">Average rate 2Y </t>
  </si>
  <si>
    <t xml:space="preserve">Average rate 3Y </t>
  </si>
  <si>
    <t xml:space="preserve">Average rate 5Y </t>
  </si>
  <si>
    <t>1 Month</t>
  </si>
  <si>
    <t>Data Index</t>
  </si>
  <si>
    <t>Title</t>
  </si>
  <si>
    <t>7-days</t>
  </si>
  <si>
    <t>14-days</t>
  </si>
  <si>
    <t>28-days</t>
  </si>
  <si>
    <t>91-days</t>
  </si>
  <si>
    <t>182-days</t>
  </si>
  <si>
    <t>1-Year</t>
  </si>
  <si>
    <t>2-Years</t>
  </si>
  <si>
    <t>3-Years</t>
  </si>
  <si>
    <t>5-Years</t>
  </si>
  <si>
    <t xml:space="preserve">YIELD CURVE  </t>
  </si>
  <si>
    <t xml:space="preserve">Calculation of Yield Rate </t>
  </si>
  <si>
    <t>Average Rate USD</t>
  </si>
  <si>
    <t xml:space="preserve">Average Rate KHR </t>
  </si>
  <si>
    <t>PRICE</t>
  </si>
  <si>
    <t xml:space="preserve">Calculation of Price </t>
  </si>
  <si>
    <t>NCD and Gov.Bond Auction Result</t>
  </si>
  <si>
    <t>INSTRUCTION</t>
  </si>
  <si>
    <t xml:space="preserve">Weighted Rate </t>
  </si>
  <si>
    <t xml:space="preserve">Average Rate </t>
  </si>
  <si>
    <t xml:space="preserve">Weighted Average rate </t>
  </si>
  <si>
    <t>Weighted Rate 7D</t>
  </si>
  <si>
    <t>Weighted Rate 14D</t>
  </si>
  <si>
    <t>Weighted Rate 28D</t>
  </si>
  <si>
    <t>Weighted Rate 91D</t>
  </si>
  <si>
    <t>Weighted Rate 182D</t>
  </si>
  <si>
    <t>Weighted Rate 364D</t>
  </si>
  <si>
    <t xml:space="preserve">Weighted Average rate 1Y </t>
  </si>
  <si>
    <t xml:space="preserve">Weighted Average rate 2Y </t>
  </si>
  <si>
    <t xml:space="preserve">Weighted Average rate 3Y </t>
  </si>
  <si>
    <t xml:space="preserve">Weighted Average rate 5Y </t>
  </si>
  <si>
    <t>Yield curve and Price</t>
  </si>
  <si>
    <t>Average Rate KHR</t>
  </si>
  <si>
    <t>NSS</t>
  </si>
  <si>
    <t>NSS MODEL</t>
  </si>
  <si>
    <t>KHR NSS</t>
  </si>
  <si>
    <t>USD NSS</t>
  </si>
  <si>
    <t>KHR Polynomial</t>
  </si>
  <si>
    <t>USD Polynomial</t>
  </si>
  <si>
    <t xml:space="preserve">Polynomial </t>
  </si>
  <si>
    <t>NSS (KHR)</t>
  </si>
  <si>
    <t>NSS (USD)</t>
  </si>
  <si>
    <t xml:space="preserve">Weighted Average Rate </t>
  </si>
  <si>
    <t>Disclaimer:</t>
  </si>
  <si>
    <t>Objective of material</t>
  </si>
  <si>
    <t>Column Labels</t>
  </si>
  <si>
    <t>Grand Total</t>
  </si>
  <si>
    <t>2022</t>
  </si>
  <si>
    <t>2023</t>
  </si>
  <si>
    <t>2024</t>
  </si>
  <si>
    <t>2025</t>
  </si>
  <si>
    <t>Row Labels</t>
  </si>
  <si>
    <t>(blank)</t>
  </si>
  <si>
    <t>Sep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</si>
  <si>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</si>
  <si>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</si>
  <si>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</si>
  <si>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</si>
  <si>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</si>
  <si>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</si>
  <si>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</si>
  <si>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</si>
  <si>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</si>
  <si>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</si>
  <si>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Oct</t>
  </si>
  <si>
    <t>Sum of Accepted Amount</t>
  </si>
  <si>
    <t>This document provides supplementary yield curve estimations, derived from government bond and central bank bill (NCDs) issuance data.</t>
  </si>
  <si>
    <t>The yield curves are constructed using Nelson-Siegel-Svensson and polynomial regression approaches, with the purpose of smoothing observed issuance rates across maturities.</t>
  </si>
  <si>
    <t>These curves are not official benchmarks, but are intended as reference information to support banks and financial institutions in asset pricing.</t>
  </si>
  <si>
    <t>Market participants remain free to trade at levels above or below the curve according to their own views and strategies.</t>
  </si>
  <si>
    <t>This material is for informational purposes only and does not constitute investment, financial, or legal advice.</t>
  </si>
  <si>
    <t>All decisions and outcomes remain the sole responsibility of the user.</t>
  </si>
  <si>
    <t>Instruction:</t>
  </si>
  <si>
    <t>Pricing</t>
  </si>
  <si>
    <t>Security price</t>
  </si>
  <si>
    <t>Trading date</t>
  </si>
  <si>
    <t>Rate/Yield</t>
  </si>
  <si>
    <t>10 Years</t>
  </si>
  <si>
    <t>Accepted Rate</t>
  </si>
  <si>
    <t xml:space="preserve">Weighted Average rate 10Y </t>
  </si>
  <si>
    <t>Updated</t>
  </si>
  <si>
    <t>10-Years</t>
  </si>
  <si>
    <t>Face Value</t>
  </si>
  <si>
    <t>Coupon Rate</t>
  </si>
  <si>
    <t>Maturity date</t>
  </si>
  <si>
    <t>Coupon Frequency</t>
  </si>
  <si>
    <t>Day Count</t>
  </si>
  <si>
    <t>Act/Act</t>
  </si>
  <si>
    <t>Last interest Date</t>
  </si>
  <si>
    <t>Next interest Date</t>
  </si>
  <si>
    <t>Coupon Interest</t>
  </si>
  <si>
    <t>Coupon Tenor</t>
  </si>
  <si>
    <t>Days between the last and next interest payment.</t>
  </si>
  <si>
    <t xml:space="preserve">Disc/Prem </t>
  </si>
  <si>
    <t>the difference from face value of bond.</t>
  </si>
  <si>
    <t>Disc/Prem Tenor</t>
  </si>
  <si>
    <t>Days from trade date to next coupon date.</t>
  </si>
  <si>
    <t xml:space="preserve">Accured days </t>
  </si>
  <si>
    <t>Trade information</t>
  </si>
  <si>
    <t>Current Yield</t>
  </si>
  <si>
    <t>Trade date</t>
  </si>
  <si>
    <t>Settlement date</t>
  </si>
  <si>
    <t>Bond Pricing</t>
  </si>
  <si>
    <t>Price per unit/quantity</t>
  </si>
  <si>
    <t>Clean Price per Qty</t>
  </si>
  <si>
    <t>Please insert this in NBCP</t>
  </si>
  <si>
    <t>Accrued Interest per QTY</t>
  </si>
  <si>
    <t>Interest earned for the holding period.</t>
  </si>
  <si>
    <t>Dirty Price per Qty</t>
  </si>
  <si>
    <t>The price buy/sell per Qty.</t>
  </si>
  <si>
    <t>Quantity to buy/sell</t>
  </si>
  <si>
    <t>Quantity of bonds in the transaction.</t>
  </si>
  <si>
    <t>Total Price</t>
  </si>
  <si>
    <t>Principal</t>
  </si>
  <si>
    <t>Total cost for bonds only.</t>
  </si>
  <si>
    <t>Accrued /Acquired Interest</t>
  </si>
  <si>
    <t>Total interest earned for the holding period.</t>
  </si>
  <si>
    <t>Total Settlement Amount</t>
  </si>
  <si>
    <t>Final amount to pay for the bond.</t>
  </si>
  <si>
    <r>
      <rPr>
        <b/>
        <sz val="11"/>
        <rFont val="Arial"/>
        <family val="2"/>
      </rPr>
      <t>YELLOW</t>
    </r>
    <r>
      <rPr>
        <sz val="11"/>
        <rFont val="Arial"/>
        <family val="2"/>
      </rPr>
      <t xml:space="preserve"> cells: Input fields – users should enter data only in these cells.</t>
    </r>
  </si>
  <si>
    <r>
      <rPr>
        <b/>
        <sz val="11"/>
        <rFont val="Arial"/>
        <family val="2"/>
      </rPr>
      <t>BLUE</t>
    </r>
    <r>
      <rPr>
        <sz val="11"/>
        <rFont val="Arial"/>
        <family val="2"/>
      </rPr>
      <t xml:space="preserve"> and </t>
    </r>
    <r>
      <rPr>
        <b/>
        <sz val="11"/>
        <rFont val="Arial"/>
        <family val="2"/>
      </rPr>
      <t>WHITE</t>
    </r>
    <r>
      <rPr>
        <sz val="11"/>
        <rFont val="Arial"/>
        <family val="2"/>
      </rPr>
      <t xml:space="preserve"> cells: Automated fields – values will be calculated and filled automatically based on the data provided.</t>
    </r>
  </si>
  <si>
    <t>NCD PRICING</t>
  </si>
  <si>
    <t>GOVERNMENT BOND PRICING</t>
  </si>
  <si>
    <t>Total semi-annual interest.</t>
  </si>
  <si>
    <t>Next coupon payment date.</t>
  </si>
  <si>
    <t>Last coupon payment date.</t>
  </si>
  <si>
    <t>Interest calculation method.</t>
  </si>
  <si>
    <t>Settlement Lag</t>
  </si>
  <si>
    <t>Days between Trade and Payment.</t>
  </si>
  <si>
    <t>Security information</t>
  </si>
  <si>
    <t>NCD DATA</t>
  </si>
  <si>
    <t>Numbers of Auctions</t>
  </si>
  <si>
    <t>Auction Date</t>
  </si>
  <si>
    <t>Currency</t>
  </si>
  <si>
    <t>Maturity Date</t>
  </si>
  <si>
    <t>Issue Rate/ Coupond Rate</t>
  </si>
  <si>
    <t>Bidding Amount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</si>
  <si>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</si>
  <si>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</si>
  <si>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</si>
  <si>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</si>
  <si>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</si>
  <si>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</si>
  <si>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</si>
  <si>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</si>
  <si>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</si>
  <si>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</si>
  <si>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</si>
  <si>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</si>
  <si>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</si>
  <si>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</si>
  <si>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</si>
  <si>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</si>
  <si>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</si>
  <si>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</si>
  <si>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</si>
  <si>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</si>
  <si>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</si>
  <si>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22nd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</si>
  <si>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</si>
  <si>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</si>
  <si>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</si>
  <si>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</si>
  <si>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</si>
  <si>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</si>
  <si>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</si>
  <si>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</si>
  <si>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</si>
  <si>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32nd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</si>
  <si>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</si>
  <si>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</si>
  <si>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</si>
  <si>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</si>
  <si>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</si>
  <si>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</si>
  <si>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</si>
  <si>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</si>
  <si>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</si>
  <si>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42nd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</si>
  <si>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</si>
  <si>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</si>
  <si>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</si>
  <si>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</si>
  <si>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</si>
  <si>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</si>
  <si>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</si>
  <si>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</si>
  <si>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</si>
  <si>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52nd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</si>
  <si>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</si>
  <si>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</si>
  <si>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</si>
  <si>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</si>
  <si>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</si>
  <si>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</si>
  <si>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</si>
  <si>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</si>
  <si>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</si>
  <si>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62nd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</si>
  <si>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</si>
  <si>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</si>
  <si>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</si>
  <si>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</si>
  <si>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</si>
  <si>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</si>
  <si>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</si>
  <si>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</si>
  <si>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</si>
  <si>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72nd</t>
  </si>
  <si>
    <t>73rd</t>
  </si>
  <si>
    <t>74th</t>
  </si>
  <si>
    <t>75th</t>
  </si>
  <si>
    <t>76th</t>
  </si>
  <si>
    <t>77th</t>
  </si>
  <si>
    <t>78th</t>
  </si>
  <si>
    <t>79th</t>
  </si>
  <si>
    <t>80th</t>
  </si>
  <si>
    <t>81st</t>
  </si>
  <si>
    <t>82nd</t>
  </si>
  <si>
    <t>83rd</t>
  </si>
  <si>
    <t>84th</t>
  </si>
  <si>
    <t>85th</t>
  </si>
  <si>
    <t>86th</t>
  </si>
  <si>
    <t>87th</t>
  </si>
  <si>
    <t>88th</t>
  </si>
  <si>
    <t>89th</t>
  </si>
  <si>
    <t>90th</t>
  </si>
  <si>
    <t>91st</t>
  </si>
  <si>
    <t>92nd</t>
  </si>
  <si>
    <t>93rd</t>
  </si>
  <si>
    <t>94th</t>
  </si>
  <si>
    <t>95th</t>
  </si>
  <si>
    <t>96th</t>
  </si>
  <si>
    <t>97th</t>
  </si>
  <si>
    <t>98th</t>
  </si>
  <si>
    <t>99th</t>
  </si>
  <si>
    <t>100th</t>
  </si>
  <si>
    <t>101st</t>
  </si>
  <si>
    <t>102nd</t>
  </si>
  <si>
    <t>103rd</t>
  </si>
  <si>
    <t>104th</t>
  </si>
  <si>
    <t>105th</t>
  </si>
  <si>
    <t>106th</t>
  </si>
  <si>
    <t>107th</t>
  </si>
  <si>
    <t>108th</t>
  </si>
  <si>
    <t>109th</t>
  </si>
  <si>
    <t>110th</t>
  </si>
  <si>
    <t>111th</t>
  </si>
  <si>
    <t>112th</t>
  </si>
  <si>
    <t>113th</t>
  </si>
  <si>
    <t>114th</t>
  </si>
  <si>
    <t>115th</t>
  </si>
  <si>
    <t>116th</t>
  </si>
  <si>
    <t>117th</t>
  </si>
  <si>
    <t>118th</t>
  </si>
  <si>
    <t>119th</t>
  </si>
  <si>
    <t>120th</t>
  </si>
  <si>
    <t>121st</t>
  </si>
  <si>
    <t>122nd</t>
  </si>
  <si>
    <t>123rd</t>
  </si>
  <si>
    <t>124th</t>
  </si>
  <si>
    <t>125th</t>
  </si>
  <si>
    <t>126th</t>
  </si>
  <si>
    <t>127th</t>
  </si>
  <si>
    <t>128th</t>
  </si>
  <si>
    <t>129th</t>
  </si>
  <si>
    <t>130th</t>
  </si>
  <si>
    <t>131st</t>
  </si>
  <si>
    <t>132nd</t>
  </si>
  <si>
    <t>133rd</t>
  </si>
  <si>
    <t>134th</t>
  </si>
  <si>
    <t>7d 1st</t>
  </si>
  <si>
    <t>135th​</t>
  </si>
  <si>
    <t>7d 2nd</t>
  </si>
  <si>
    <t xml:space="preserve"> 7d 3rd</t>
  </si>
  <si>
    <t>136th</t>
  </si>
  <si>
    <t>7d 4th</t>
  </si>
  <si>
    <t>7d 5th</t>
  </si>
  <si>
    <t>137th</t>
  </si>
  <si>
    <t>138th</t>
  </si>
  <si>
    <t>139th</t>
  </si>
  <si>
    <t xml:space="preserve">140th </t>
  </si>
  <si>
    <t>141st</t>
  </si>
  <si>
    <t>142nd</t>
  </si>
  <si>
    <t>143rd</t>
  </si>
  <si>
    <t>144th</t>
  </si>
  <si>
    <t>145th</t>
  </si>
  <si>
    <t>146th</t>
  </si>
  <si>
    <t>147th</t>
  </si>
  <si>
    <t>148th</t>
  </si>
  <si>
    <t>149th</t>
  </si>
  <si>
    <t>150th</t>
  </si>
  <si>
    <t>151st</t>
  </si>
  <si>
    <t>152nd</t>
  </si>
  <si>
    <t>153rd</t>
  </si>
  <si>
    <t>154th</t>
  </si>
  <si>
    <t>155th</t>
  </si>
  <si>
    <t>156th</t>
  </si>
  <si>
    <t>157th</t>
  </si>
  <si>
    <t>158th</t>
  </si>
  <si>
    <t>159th</t>
  </si>
  <si>
    <t>160th</t>
  </si>
  <si>
    <t>161st</t>
  </si>
  <si>
    <t>162nd</t>
  </si>
  <si>
    <t>163rd</t>
  </si>
  <si>
    <t>164th</t>
  </si>
  <si>
    <t>165th</t>
  </si>
  <si>
    <t>166th</t>
  </si>
  <si>
    <t>167th</t>
  </si>
  <si>
    <t>168th</t>
  </si>
  <si>
    <t>169th</t>
  </si>
  <si>
    <t>170th</t>
  </si>
  <si>
    <t>171st</t>
  </si>
  <si>
    <t>172nd</t>
  </si>
  <si>
    <t>173rd</t>
  </si>
  <si>
    <t>174th</t>
  </si>
  <si>
    <t>175th</t>
  </si>
  <si>
    <t>176th</t>
  </si>
  <si>
    <t>177th</t>
  </si>
  <si>
    <t>178th</t>
  </si>
  <si>
    <t>179th</t>
  </si>
  <si>
    <t>180th</t>
  </si>
  <si>
    <t>181st</t>
  </si>
  <si>
    <t>182nd</t>
  </si>
  <si>
    <t>183rd</t>
  </si>
  <si>
    <t>184th</t>
  </si>
  <si>
    <t>185th</t>
  </si>
  <si>
    <t>186th</t>
  </si>
  <si>
    <t>187th</t>
  </si>
  <si>
    <t>188th</t>
  </si>
  <si>
    <t>189th</t>
  </si>
  <si>
    <t>190th</t>
  </si>
  <si>
    <t>191st</t>
  </si>
  <si>
    <t>192nd</t>
  </si>
  <si>
    <t>193rd</t>
  </si>
  <si>
    <t>194th</t>
  </si>
  <si>
    <t>195th</t>
  </si>
  <si>
    <t>196th</t>
  </si>
  <si>
    <t>197th</t>
  </si>
  <si>
    <t>198th</t>
  </si>
  <si>
    <t>199th</t>
  </si>
  <si>
    <t>200th</t>
  </si>
  <si>
    <t>201st</t>
  </si>
  <si>
    <t>202nd</t>
  </si>
  <si>
    <t>203rd</t>
  </si>
  <si>
    <t>204th</t>
  </si>
  <si>
    <t>205th</t>
  </si>
  <si>
    <t>206th</t>
  </si>
  <si>
    <t>207th</t>
  </si>
  <si>
    <t>208th</t>
  </si>
  <si>
    <t>209th</t>
  </si>
  <si>
    <t>210th</t>
  </si>
  <si>
    <t>211th</t>
  </si>
  <si>
    <t>212th</t>
  </si>
  <si>
    <t>213th</t>
  </si>
  <si>
    <t>214th</t>
  </si>
  <si>
    <t>215th</t>
  </si>
  <si>
    <t>216th</t>
  </si>
  <si>
    <t>217th</t>
  </si>
  <si>
    <t>218th</t>
  </si>
  <si>
    <t>219th</t>
  </si>
  <si>
    <t>220th</t>
  </si>
  <si>
    <t>221st</t>
  </si>
  <si>
    <t>222nd</t>
  </si>
  <si>
    <t>223rd</t>
  </si>
  <si>
    <t>224th</t>
  </si>
  <si>
    <t>225th</t>
  </si>
  <si>
    <t>226th</t>
  </si>
  <si>
    <t>227th</t>
  </si>
  <si>
    <t>228th</t>
  </si>
  <si>
    <t>229th</t>
  </si>
  <si>
    <t>230th</t>
  </si>
  <si>
    <t>231st</t>
  </si>
  <si>
    <t>232nd</t>
  </si>
  <si>
    <t>233rd</t>
  </si>
  <si>
    <t>234th</t>
  </si>
  <si>
    <t>235th</t>
  </si>
  <si>
    <t>236th</t>
  </si>
  <si>
    <t>237th</t>
  </si>
  <si>
    <t>238th</t>
  </si>
  <si>
    <t>239th</t>
  </si>
  <si>
    <t>240th</t>
  </si>
  <si>
    <t>241st</t>
  </si>
  <si>
    <t>242nd</t>
  </si>
  <si>
    <t>243rd</t>
  </si>
  <si>
    <t>244th</t>
  </si>
  <si>
    <t>245th</t>
  </si>
  <si>
    <t>246th</t>
  </si>
  <si>
    <t>247th</t>
  </si>
  <si>
    <t>248th</t>
  </si>
  <si>
    <t>From September 2022 To November 2025</t>
  </si>
  <si>
    <t>LPCO DATA</t>
  </si>
  <si>
    <t>From October 2016 To December 2025</t>
  </si>
  <si>
    <t>LPCO Auction Result</t>
  </si>
  <si>
    <t>Liquidity Providing Collateralized Operation</t>
  </si>
  <si>
    <t>Bond Information</t>
  </si>
  <si>
    <t>Description</t>
  </si>
  <si>
    <t>The face value is million for KHR or one thousand for USD.</t>
  </si>
  <si>
    <t>The annual coupon rate of the bond.</t>
  </si>
  <si>
    <t>The tenor of the bond.</t>
  </si>
  <si>
    <t>The date the bond was issued.</t>
  </si>
  <si>
    <t>The future date when the bond matures.</t>
  </si>
  <si>
    <t>Additional security information</t>
  </si>
  <si>
    <t>Put 2 for semi-annually.</t>
  </si>
  <si>
    <t>Number of days since last coupon payment.</t>
  </si>
  <si>
    <t>Annual return based on current price.</t>
  </si>
  <si>
    <t>The date deal agrees to buy or sell a security.</t>
  </si>
  <si>
    <t>The day payment and bonds are exchanged (DvP).</t>
  </si>
  <si>
    <t>Securities Quantity</t>
  </si>
  <si>
    <t>Allotement Amount</t>
  </si>
  <si>
    <t>T+2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</si>
</sst>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0&quot;-days&quot;"/>
    <numFmt numFmtId="166" formatCode="B1dd\ mmm\ yyyy"/>
    <numFmt numFmtId="167" formatCode="0.000"/>
    <numFmt numFmtId="168" formatCode="dd\ mmm\ yyyy"/>
    <numFmt numFmtId="169" formatCode="0.00000000"/>
    <numFmt numFmtId="170" formatCode="0.000000000E+00"/>
    <numFmt numFmtId="172" formatCode="[$-409]d\-mmm\-yy;@"/>
    <numFmt numFmtId="173" formatCode="0.000000%"/>
    <numFmt numFmtId="174" formatCode="0.000%"/>
    <numFmt numFmtId="175" formatCode="_(* #,##0.000_);_(* \(#,##0.000\);_(* &quot;-&quot;???_);_(@_)"/>
    <numFmt numFmtId="176" formatCode="0.000000"/>
    <numFmt numFmtId="177" formatCode="[$-409]d\-mmm\-yyyy;@"/>
    <numFmt numFmtId="178" formatCode="#\ &quot;days&quot;"/>
    <numFmt numFmtId="181" formatCode="0\ &quot;Year(s)&quot;"/>
  </numFmts>
  <fonts count="4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u/>
      <sz val="20"/>
      <color theme="1"/>
      <name val="Aptos Narrow"/>
      <family val="2"/>
      <scheme val="minor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9"/>
      <color theme="1"/>
      <name val="Aptos Narrow"/>
      <family val="2"/>
      <scheme val="minor"/>
    </font>
    <font>
      <sz val="10"/>
      <name val="Times New Roman"/>
      <family val="1"/>
    </font>
    <font>
      <sz val="12"/>
      <name val="Calibri"/>
      <family val="2"/>
    </font>
    <font>
      <sz val="16"/>
      <name val="Aptos Narrow"/>
      <family val="2"/>
      <scheme val="minor"/>
    </font>
    <font>
      <sz val="16"/>
      <color theme="0"/>
      <name val="Calibri"/>
      <family val="2"/>
    </font>
    <font>
      <b/>
      <sz val="16"/>
      <color theme="0"/>
      <name val="Calibri"/>
      <family val="2"/>
    </font>
    <font>
      <b/>
      <sz val="16"/>
      <color theme="0"/>
      <name val="Aptos Narrow"/>
      <family val="2"/>
      <scheme val="minor"/>
    </font>
    <font>
      <b/>
      <sz val="12"/>
      <name val="Calibri"/>
      <family val="2"/>
    </font>
    <font>
      <b/>
      <sz val="12"/>
      <color theme="1"/>
      <name val="Calibri"/>
      <family val="2"/>
    </font>
    <font>
      <b/>
      <i/>
      <sz val="11"/>
      <color theme="1"/>
      <name val="Calibri"/>
      <family val="2"/>
    </font>
    <font>
      <sz val="12"/>
      <color theme="1"/>
      <name val="Calibri"/>
      <family val="2"/>
    </font>
    <font>
      <b/>
      <sz val="14"/>
      <color theme="1"/>
      <name val="Calibri"/>
      <family val="2"/>
    </font>
    <font>
      <sz val="14"/>
      <name val="Calibri"/>
      <family val="2"/>
    </font>
    <font>
      <b/>
      <sz val="14"/>
      <name val="Calibri"/>
      <family val="2"/>
    </font>
    <font>
      <b/>
      <sz val="18"/>
      <color theme="0"/>
      <name val="Calibri"/>
      <family val="2"/>
    </font>
    <font>
      <b/>
      <sz val="14"/>
      <color indexed="8"/>
      <name val="Times New Roman"/>
      <family val="1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3"/>
      <color theme="1"/>
      <name val="Aptos Narrow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1"/>
      <color theme="0"/>
      <name val="Aptos Narrow"/>
      <family val="2"/>
      <scheme val="minor"/>
    </font>
    <font>
      <sz val="16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sz val="12"/>
      <name val="Aptos Narrow"/>
      <family val="2"/>
      <scheme val="minor"/>
    </font>
    <font>
      <sz val="12"/>
      <color theme="0"/>
      <name val="Calibri"/>
      <family val="2"/>
    </font>
    <font>
      <b/>
      <i/>
      <sz val="12"/>
      <color theme="1"/>
      <name val="Calibri"/>
      <family val="2"/>
    </font>
    <font>
      <b/>
      <sz val="14"/>
      <color theme="0"/>
      <name val="Calibri"/>
      <family val="2"/>
    </font>
    <font>
      <sz val="14"/>
      <color rgb="FF00B050"/>
      <name val="Calibri"/>
      <family val="2"/>
    </font>
    <font>
      <sz val="14"/>
      <color theme="1"/>
      <name val="Calibri"/>
      <family val="2"/>
    </font>
    <font>
      <b/>
      <sz val="13"/>
      <color theme="1"/>
      <name val="Calibri"/>
      <family val="2"/>
    </font>
    <font>
      <b/>
      <u/>
      <sz val="16"/>
      <color theme="1"/>
      <name val="Calibri"/>
      <family val="2"/>
    </font>
    <font>
      <sz val="14"/>
      <color theme="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0EB"/>
        <bgColor indexed="64"/>
      </patternFill>
    </fill>
    <fill>
      <patternFill patternType="solid">
        <fgColor rgb="FF4EB8E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EBDF0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00625C"/>
        <bgColor indexed="64"/>
      </patternFill>
    </fill>
    <fill>
      <patternFill patternType="solid">
        <fgColor rgb="FFFFFF9B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</cellStyleXfs>
  <cellXfs count="220">
    <xf numFmtId="0" fontId="0" fillId="0" borderId="0" xfId="0"/>
    <xf numFmtId="0" fontId="3" fillId="0" borderId="0" xfId="0" applyFont="1"/>
    <xf numFmtId="0" fontId="0" fillId="0" borderId="1" xfId="0" applyBorder="1"/>
    <xf numFmtId="2" fontId="0" fillId="0" borderId="0" xfId="0" applyNumberFormat="1"/>
    <xf numFmtId="165" fontId="0" fillId="0" borderId="1" xfId="0" applyNumberFormat="1" applyBorder="1"/>
    <xf numFmtId="2" fontId="0" fillId="0" borderId="1" xfId="0" applyNumberFormat="1" applyBorder="1"/>
    <xf numFmtId="43" fontId="0" fillId="0" borderId="1" xfId="0" applyNumberFormat="1" applyBorder="1"/>
    <xf numFmtId="0" fontId="5" fillId="2" borderId="1" xfId="0" applyFont="1" applyFill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15" fontId="0" fillId="0" borderId="0" xfId="0" applyNumberFormat="1"/>
    <xf numFmtId="0" fontId="6" fillId="0" borderId="0" xfId="0" applyFont="1" applyAlignment="1">
      <alignment vertical="center"/>
    </xf>
    <xf numFmtId="2" fontId="0" fillId="0" borderId="1" xfId="2" applyNumberFormat="1" applyFont="1" applyBorder="1"/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166" fontId="8" fillId="0" borderId="1" xfId="0" applyNumberFormat="1" applyFont="1" applyBorder="1" applyAlignment="1">
      <alignment horizontal="center" vertical="top"/>
    </xf>
    <xf numFmtId="164" fontId="8" fillId="0" borderId="1" xfId="1" applyNumberFormat="1" applyFont="1" applyBorder="1" applyAlignment="1">
      <alignment horizontal="right" vertical="top"/>
    </xf>
    <xf numFmtId="164" fontId="7" fillId="0" borderId="1" xfId="0" applyNumberFormat="1" applyFont="1" applyBorder="1"/>
    <xf numFmtId="43" fontId="7" fillId="0" borderId="1" xfId="0" applyNumberFormat="1" applyFont="1" applyBorder="1"/>
    <xf numFmtId="164" fontId="7" fillId="0" borderId="3" xfId="0" applyNumberFormat="1" applyFont="1" applyBorder="1"/>
    <xf numFmtId="43" fontId="7" fillId="0" borderId="4" xfId="0" applyNumberFormat="1" applyFont="1" applyBorder="1"/>
    <xf numFmtId="43" fontId="7" fillId="0" borderId="1" xfId="0" applyNumberFormat="1" applyFont="1" applyBorder="1" applyAlignment="1">
      <alignment horizontal="center"/>
    </xf>
    <xf numFmtId="164" fontId="7" fillId="0" borderId="3" xfId="1" applyNumberFormat="1" applyFont="1" applyBorder="1"/>
    <xf numFmtId="0" fontId="7" fillId="0" borderId="1" xfId="0" applyFont="1" applyBorder="1" applyAlignment="1">
      <alignment horizontal="right"/>
    </xf>
    <xf numFmtId="43" fontId="7" fillId="0" borderId="3" xfId="0" applyNumberFormat="1" applyFont="1" applyBorder="1" applyAlignment="1">
      <alignment horizontal="center"/>
    </xf>
    <xf numFmtId="43" fontId="7" fillId="0" borderId="4" xfId="0" applyNumberFormat="1" applyFont="1" applyBorder="1" applyAlignment="1">
      <alignment horizont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43" fontId="0" fillId="0" borderId="0" xfId="0" applyNumberFormat="1"/>
    <xf numFmtId="43" fontId="0" fillId="0" borderId="1" xfId="2" applyNumberFormat="1" applyFont="1" applyBorder="1"/>
    <xf numFmtId="0" fontId="0" fillId="0" borderId="6" xfId="0" applyBorder="1"/>
    <xf numFmtId="0" fontId="5" fillId="2" borderId="5" xfId="0" applyFont="1" applyFill="1" applyBorder="1" applyAlignment="1">
      <alignment horizontal="left" vertical="center"/>
    </xf>
    <xf numFmtId="0" fontId="13" fillId="7" borderId="0" xfId="0" applyFont="1" applyFill="1"/>
    <xf numFmtId="0" fontId="12" fillId="8" borderId="7" xfId="4" applyFont="1" applyFill="1" applyBorder="1"/>
    <xf numFmtId="0" fontId="13" fillId="7" borderId="0" xfId="0" applyFont="1" applyFill="1" applyAlignment="1">
      <alignment horizontal="left"/>
    </xf>
    <xf numFmtId="0" fontId="14" fillId="7" borderId="0" xfId="0" applyFont="1" applyFill="1"/>
    <xf numFmtId="0" fontId="15" fillId="8" borderId="7" xfId="4" applyFont="1" applyFill="1" applyBorder="1"/>
    <xf numFmtId="0" fontId="16" fillId="6" borderId="8" xfId="4" applyFont="1" applyFill="1" applyBorder="1" applyAlignment="1">
      <alignment horizontal="center"/>
    </xf>
    <xf numFmtId="0" fontId="18" fillId="0" borderId="0" xfId="0" applyFont="1"/>
    <xf numFmtId="0" fontId="4" fillId="0" borderId="1" xfId="0" applyFont="1" applyBorder="1"/>
    <xf numFmtId="0" fontId="4" fillId="0" borderId="2" xfId="0" applyFont="1" applyBorder="1"/>
    <xf numFmtId="0" fontId="19" fillId="0" borderId="0" xfId="0" applyFont="1"/>
    <xf numFmtId="0" fontId="20" fillId="0" borderId="0" xfId="0" applyFont="1"/>
    <xf numFmtId="0" fontId="14" fillId="8" borderId="7" xfId="4" applyFont="1" applyFill="1" applyBorder="1"/>
    <xf numFmtId="0" fontId="23" fillId="7" borderId="0" xfId="0" applyFont="1" applyFill="1"/>
    <xf numFmtId="0" fontId="23" fillId="8" borderId="7" xfId="4" applyFont="1" applyFill="1" applyBorder="1"/>
    <xf numFmtId="0" fontId="9" fillId="0" borderId="0" xfId="0" applyFont="1" applyAlignment="1">
      <alignment horizontal="center" vertical="center" readingOrder="1"/>
    </xf>
    <xf numFmtId="6" fontId="19" fillId="0" borderId="0" xfId="0" applyNumberFormat="1" applyFont="1"/>
    <xf numFmtId="3" fontId="7" fillId="0" borderId="1" xfId="0" applyNumberFormat="1" applyFont="1" applyBorder="1"/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5" fillId="2" borderId="3" xfId="0" applyFont="1" applyFill="1" applyBorder="1" applyAlignment="1">
      <alignment horizontal="left" vertical="center"/>
    </xf>
    <xf numFmtId="43" fontId="7" fillId="0" borderId="3" xfId="0" applyNumberFormat="1" applyFont="1" applyBorder="1"/>
    <xf numFmtId="0" fontId="5" fillId="2" borderId="4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center"/>
    </xf>
    <xf numFmtId="166" fontId="8" fillId="0" borderId="3" xfId="0" applyNumberFormat="1" applyFont="1" applyBorder="1" applyAlignment="1">
      <alignment horizontal="center" vertical="top"/>
    </xf>
    <xf numFmtId="2" fontId="11" fillId="4" borderId="14" xfId="0" quotePrefix="1" applyNumberFormat="1" applyFont="1" applyFill="1" applyBorder="1" applyAlignment="1">
      <alignment horizontal="right" vertical="center" wrapText="1"/>
    </xf>
    <xf numFmtId="164" fontId="8" fillId="0" borderId="1" xfId="1" applyNumberFormat="1" applyFont="1" applyFill="1" applyBorder="1" applyAlignment="1">
      <alignment horizontal="right" vertical="top"/>
    </xf>
    <xf numFmtId="167" fontId="0" fillId="0" borderId="1" xfId="0" applyNumberFormat="1" applyBorder="1"/>
    <xf numFmtId="0" fontId="0" fillId="9" borderId="0" xfId="0" applyFill="1"/>
    <xf numFmtId="0" fontId="5" fillId="9" borderId="1" xfId="0" applyFont="1" applyFill="1" applyBorder="1" applyAlignment="1">
      <alignment horizontal="left" vertical="center"/>
    </xf>
    <xf numFmtId="0" fontId="5" fillId="9" borderId="5" xfId="0" applyFont="1" applyFill="1" applyBorder="1" applyAlignment="1">
      <alignment horizontal="left" vertical="center"/>
    </xf>
    <xf numFmtId="0" fontId="0" fillId="9" borderId="1" xfId="0" applyFill="1" applyBorder="1"/>
    <xf numFmtId="0" fontId="25" fillId="0" borderId="7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165" fontId="0" fillId="0" borderId="19" xfId="0" applyNumberFormat="1" applyBorder="1"/>
    <xf numFmtId="2" fontId="0" fillId="0" borderId="17" xfId="0" applyNumberFormat="1" applyBorder="1"/>
    <xf numFmtId="0" fontId="0" fillId="10" borderId="0" xfId="0" applyFill="1"/>
    <xf numFmtId="0" fontId="5" fillId="10" borderId="1" xfId="0" applyFont="1" applyFill="1" applyBorder="1" applyAlignment="1">
      <alignment horizontal="left" vertical="center"/>
    </xf>
    <xf numFmtId="0" fontId="0" fillId="10" borderId="1" xfId="0" applyFill="1" applyBorder="1"/>
    <xf numFmtId="0" fontId="0" fillId="0" borderId="0" xfId="0" applyAlignment="1">
      <alignment wrapText="1"/>
    </xf>
    <xf numFmtId="0" fontId="0" fillId="11" borderId="0" xfId="0" applyFill="1"/>
    <xf numFmtId="167" fontId="0" fillId="0" borderId="0" xfId="0" applyNumberFormat="1"/>
    <xf numFmtId="0" fontId="0" fillId="0" borderId="0" xfId="0" quotePrefix="1" applyAlignment="1">
      <alignment wrapText="1"/>
    </xf>
    <xf numFmtId="0" fontId="27" fillId="0" borderId="1" xfId="0" applyFont="1" applyBorder="1"/>
    <xf numFmtId="0" fontId="27" fillId="0" borderId="1" xfId="0" applyFont="1" applyBorder="1" applyAlignment="1">
      <alignment horizontal="center"/>
    </xf>
    <xf numFmtId="164" fontId="27" fillId="0" borderId="1" xfId="1" applyNumberFormat="1" applyFont="1" applyBorder="1" applyAlignment="1">
      <alignment horizontal="right" vertical="top"/>
    </xf>
    <xf numFmtId="43" fontId="27" fillId="0" borderId="4" xfId="0" applyNumberFormat="1" applyFont="1" applyBorder="1"/>
    <xf numFmtId="164" fontId="27" fillId="0" borderId="3" xfId="0" applyNumberFormat="1" applyFont="1" applyBorder="1"/>
    <xf numFmtId="43" fontId="27" fillId="0" borderId="1" xfId="0" applyNumberFormat="1" applyFont="1" applyBorder="1"/>
    <xf numFmtId="0" fontId="5" fillId="0" borderId="0" xfId="0" applyFont="1"/>
    <xf numFmtId="0" fontId="11" fillId="6" borderId="18" xfId="4" applyFont="1" applyFill="1" applyBorder="1" applyAlignment="1">
      <alignment horizontal="center" vertical="center"/>
    </xf>
    <xf numFmtId="0" fontId="11" fillId="6" borderId="13" xfId="4" applyFont="1" applyFill="1" applyBorder="1" applyAlignment="1">
      <alignment horizontal="center" vertical="center"/>
    </xf>
    <xf numFmtId="0" fontId="26" fillId="0" borderId="0" xfId="0" applyFont="1" applyAlignment="1">
      <alignment horizontal="center"/>
    </xf>
    <xf numFmtId="1" fontId="16" fillId="5" borderId="11" xfId="2" applyNumberFormat="1" applyFont="1" applyFill="1" applyBorder="1" applyAlignment="1">
      <alignment horizontal="right"/>
    </xf>
    <xf numFmtId="2" fontId="11" fillId="4" borderId="15" xfId="0" quotePrefix="1" applyNumberFormat="1" applyFont="1" applyFill="1" applyBorder="1" applyAlignment="1">
      <alignment horizontal="right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8" fontId="8" fillId="0" borderId="1" xfId="0" applyNumberFormat="1" applyFont="1" applyBorder="1" applyAlignment="1">
      <alignment horizontal="center" vertical="top"/>
    </xf>
    <xf numFmtId="168" fontId="27" fillId="0" borderId="1" xfId="0" applyNumberFormat="1" applyFont="1" applyBorder="1" applyAlignment="1">
      <alignment horizontal="center" vertical="top"/>
    </xf>
    <xf numFmtId="0" fontId="30" fillId="0" borderId="0" xfId="0" applyFont="1" applyAlignment="1">
      <alignment vertical="center"/>
    </xf>
    <xf numFmtId="0" fontId="31" fillId="0" borderId="0" xfId="0" applyFont="1"/>
    <xf numFmtId="0" fontId="32" fillId="0" borderId="0" xfId="0" applyFont="1" applyAlignment="1">
      <alignment vertical="center"/>
    </xf>
    <xf numFmtId="0" fontId="21" fillId="12" borderId="0" xfId="4" applyFont="1" applyFill="1" applyAlignment="1">
      <alignment horizontal="left"/>
    </xf>
    <xf numFmtId="15" fontId="11" fillId="12" borderId="0" xfId="0" quotePrefix="1" applyNumberFormat="1" applyFont="1" applyFill="1"/>
    <xf numFmtId="10" fontId="11" fillId="12" borderId="0" xfId="2" applyNumberFormat="1" applyFont="1" applyFill="1" applyBorder="1"/>
    <xf numFmtId="0" fontId="22" fillId="12" borderId="0" xfId="4" applyFont="1" applyFill="1" applyAlignment="1">
      <alignment horizontal="left"/>
    </xf>
    <xf numFmtId="43" fontId="11" fillId="12" borderId="0" xfId="1" quotePrefix="1" applyFont="1" applyFill="1" applyBorder="1" applyAlignment="1">
      <alignment horizontal="right" vertical="center" wrapText="1"/>
    </xf>
    <xf numFmtId="169" fontId="7" fillId="0" borderId="1" xfId="0" applyNumberFormat="1" applyFont="1" applyBorder="1"/>
    <xf numFmtId="0" fontId="33" fillId="12" borderId="1" xfId="0" applyFont="1" applyFill="1" applyBorder="1"/>
    <xf numFmtId="2" fontId="33" fillId="12" borderId="1" xfId="0" applyNumberFormat="1" applyFont="1" applyFill="1" applyBorder="1"/>
    <xf numFmtId="1" fontId="0" fillId="0" borderId="1" xfId="0" applyNumberFormat="1" applyBorder="1"/>
    <xf numFmtId="43" fontId="33" fillId="12" borderId="1" xfId="0" applyNumberFormat="1" applyFont="1" applyFill="1" applyBorder="1"/>
    <xf numFmtId="0" fontId="33" fillId="0" borderId="1" xfId="0" applyFont="1" applyBorder="1"/>
    <xf numFmtId="2" fontId="33" fillId="0" borderId="1" xfId="0" applyNumberFormat="1" applyFont="1" applyBorder="1"/>
    <xf numFmtId="170" fontId="0" fillId="0" borderId="0" xfId="0" applyNumberFormat="1"/>
    <xf numFmtId="0" fontId="25" fillId="0" borderId="7" xfId="0" applyFont="1" applyBorder="1"/>
    <xf numFmtId="0" fontId="26" fillId="0" borderId="0" xfId="0" applyFont="1"/>
    <xf numFmtId="0" fontId="11" fillId="0" borderId="0" xfId="0" applyFont="1"/>
    <xf numFmtId="172" fontId="26" fillId="0" borderId="0" xfId="0" applyNumberFormat="1" applyFont="1"/>
    <xf numFmtId="174" fontId="26" fillId="0" borderId="0" xfId="0" applyNumberFormat="1" applyFont="1"/>
    <xf numFmtId="175" fontId="26" fillId="0" borderId="0" xfId="0" applyNumberFormat="1" applyFont="1"/>
    <xf numFmtId="164" fontId="26" fillId="0" borderId="0" xfId="1" applyNumberFormat="1" applyFont="1" applyFill="1" applyBorder="1"/>
    <xf numFmtId="0" fontId="26" fillId="12" borderId="0" xfId="0" applyFont="1" applyFill="1"/>
    <xf numFmtId="0" fontId="25" fillId="12" borderId="0" xfId="0" applyFont="1" applyFill="1" applyAlignment="1">
      <alignment horizontal="center"/>
    </xf>
    <xf numFmtId="0" fontId="34" fillId="8" borderId="7" xfId="4" applyFont="1" applyFill="1" applyBorder="1"/>
    <xf numFmtId="0" fontId="35" fillId="0" borderId="0" xfId="0" applyFont="1"/>
    <xf numFmtId="6" fontId="37" fillId="0" borderId="0" xfId="0" applyNumberFormat="1" applyFont="1"/>
    <xf numFmtId="0" fontId="38" fillId="7" borderId="0" xfId="0" applyFont="1" applyFill="1"/>
    <xf numFmtId="0" fontId="11" fillId="8" borderId="7" xfId="4" applyFont="1" applyFill="1" applyBorder="1"/>
    <xf numFmtId="164" fontId="21" fillId="12" borderId="11" xfId="1" quotePrefix="1" applyNumberFormat="1" applyFont="1" applyFill="1" applyBorder="1" applyAlignment="1">
      <alignment horizontal="right" vertical="center" wrapText="1"/>
    </xf>
    <xf numFmtId="164" fontId="21" fillId="12" borderId="12" xfId="1" quotePrefix="1" applyNumberFormat="1" applyFont="1" applyFill="1" applyBorder="1" applyAlignment="1">
      <alignment horizontal="right" vertical="center" wrapText="1"/>
    </xf>
    <xf numFmtId="43" fontId="21" fillId="12" borderId="12" xfId="1" quotePrefix="1" applyFont="1" applyFill="1" applyBorder="1" applyAlignment="1">
      <alignment horizontal="right" vertical="center" wrapText="1"/>
    </xf>
    <xf numFmtId="43" fontId="21" fillId="12" borderId="14" xfId="1" quotePrefix="1" applyFont="1" applyFill="1" applyBorder="1" applyAlignment="1">
      <alignment horizontal="right" vertical="center" wrapText="1"/>
    </xf>
    <xf numFmtId="0" fontId="41" fillId="0" borderId="0" xfId="0" applyFont="1"/>
    <xf numFmtId="43" fontId="40" fillId="13" borderId="16" xfId="1" quotePrefix="1" applyFont="1" applyFill="1" applyBorder="1" applyAlignment="1">
      <alignment horizontal="right" vertical="center" wrapText="1"/>
    </xf>
    <xf numFmtId="164" fontId="40" fillId="13" borderId="23" xfId="1" quotePrefix="1" applyNumberFormat="1" applyFont="1" applyFill="1" applyBorder="1" applyAlignment="1">
      <alignment horizontal="right" vertical="center" wrapText="1"/>
    </xf>
    <xf numFmtId="164" fontId="42" fillId="0" borderId="11" xfId="1" applyNumberFormat="1" applyFont="1" applyFill="1" applyBorder="1"/>
    <xf numFmtId="164" fontId="42" fillId="0" borderId="12" xfId="1" applyNumberFormat="1" applyFont="1" applyFill="1" applyBorder="1" applyAlignment="1">
      <alignment horizontal="right"/>
    </xf>
    <xf numFmtId="172" fontId="42" fillId="0" borderId="12" xfId="0" applyNumberFormat="1" applyFont="1" applyBorder="1"/>
    <xf numFmtId="164" fontId="42" fillId="0" borderId="12" xfId="1" applyNumberFormat="1" applyFont="1" applyFill="1" applyBorder="1"/>
    <xf numFmtId="164" fontId="42" fillId="0" borderId="12" xfId="0" applyNumberFormat="1" applyFont="1" applyBorder="1"/>
    <xf numFmtId="164" fontId="42" fillId="0" borderId="14" xfId="1" applyNumberFormat="1" applyFont="1" applyFill="1" applyBorder="1"/>
    <xf numFmtId="164" fontId="42" fillId="0" borderId="16" xfId="1" applyNumberFormat="1" applyFont="1" applyFill="1" applyBorder="1"/>
    <xf numFmtId="164" fontId="42" fillId="0" borderId="27" xfId="1" applyNumberFormat="1" applyFont="1" applyFill="1" applyBorder="1"/>
    <xf numFmtId="0" fontId="39" fillId="12" borderId="0" xfId="0" applyFont="1" applyFill="1" applyAlignment="1">
      <alignment horizontal="left"/>
    </xf>
    <xf numFmtId="0" fontId="39" fillId="12" borderId="0" xfId="0" applyFont="1" applyFill="1"/>
    <xf numFmtId="176" fontId="0" fillId="0" borderId="0" xfId="0" applyNumberFormat="1"/>
    <xf numFmtId="0" fontId="43" fillId="12" borderId="2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7" fillId="14" borderId="1" xfId="0" applyFont="1" applyFill="1" applyBorder="1" applyAlignment="1">
      <alignment horizontal="center" vertical="center" wrapText="1"/>
    </xf>
    <xf numFmtId="2" fontId="7" fillId="0" borderId="1" xfId="1" applyNumberFormat="1" applyFont="1" applyBorder="1"/>
    <xf numFmtId="178" fontId="7" fillId="0" borderId="1" xfId="0" applyNumberFormat="1" applyFont="1" applyBorder="1" applyAlignment="1">
      <alignment horizontal="center"/>
    </xf>
    <xf numFmtId="177" fontId="7" fillId="0" borderId="1" xfId="0" applyNumberFormat="1" applyFont="1" applyBorder="1" applyAlignment="1">
      <alignment horizontal="center" vertical="center"/>
    </xf>
    <xf numFmtId="164" fontId="7" fillId="0" borderId="1" xfId="1" applyNumberFormat="1" applyFont="1" applyFill="1" applyBorder="1" applyAlignment="1">
      <alignment horizontal="right" vertical="center"/>
    </xf>
    <xf numFmtId="2" fontId="7" fillId="0" borderId="1" xfId="0" applyNumberFormat="1" applyFont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right" vertical="center" wrapText="1"/>
    </xf>
    <xf numFmtId="164" fontId="27" fillId="0" borderId="1" xfId="1" applyNumberFormat="1" applyFont="1" applyFill="1" applyBorder="1" applyAlignment="1">
      <alignment horizontal="right" vertical="center"/>
    </xf>
    <xf numFmtId="2" fontId="27" fillId="0" borderId="1" xfId="0" applyNumberFormat="1" applyFont="1" applyBorder="1" applyAlignment="1">
      <alignment horizontal="right" vertical="center"/>
    </xf>
    <xf numFmtId="164" fontId="27" fillId="0" borderId="1" xfId="1" applyNumberFormat="1" applyFont="1" applyFill="1" applyBorder="1" applyAlignment="1">
      <alignment horizontal="right" vertical="center" wrapText="1"/>
    </xf>
    <xf numFmtId="2" fontId="7" fillId="0" borderId="1" xfId="1" applyNumberFormat="1" applyFont="1" applyFill="1" applyBorder="1" applyAlignment="1">
      <alignment horizontal="right" vertical="center"/>
    </xf>
    <xf numFmtId="2" fontId="7" fillId="0" borderId="1" xfId="0" applyNumberFormat="1" applyFont="1" applyBorder="1" applyAlignment="1">
      <alignment horizontal="right" vertical="center" wrapText="1"/>
    </xf>
    <xf numFmtId="164" fontId="7" fillId="0" borderId="1" xfId="0" applyNumberFormat="1" applyFont="1" applyBorder="1" applyAlignment="1">
      <alignment horizontal="right" vertical="center"/>
    </xf>
    <xf numFmtId="43" fontId="7" fillId="0" borderId="1" xfId="0" applyNumberFormat="1" applyFont="1" applyBorder="1" applyAlignment="1">
      <alignment horizontal="right" vertical="center"/>
    </xf>
    <xf numFmtId="10" fontId="7" fillId="0" borderId="1" xfId="0" applyNumberFormat="1" applyFont="1" applyBorder="1" applyAlignment="1">
      <alignment horizontal="right" vertical="center"/>
    </xf>
    <xf numFmtId="2" fontId="27" fillId="0" borderId="1" xfId="0" applyNumberFormat="1" applyFont="1" applyBorder="1" applyAlignment="1">
      <alignment horizontal="right" vertical="center" wrapText="1"/>
    </xf>
    <xf numFmtId="2" fontId="27" fillId="0" borderId="1" xfId="1" applyNumberFormat="1" applyFont="1" applyFill="1" applyBorder="1" applyAlignment="1">
      <alignment horizontal="right" vertical="center"/>
    </xf>
    <xf numFmtId="2" fontId="7" fillId="0" borderId="17" xfId="1" applyNumberFormat="1" applyFont="1" applyBorder="1"/>
    <xf numFmtId="2" fontId="7" fillId="0" borderId="17" xfId="0" applyNumberFormat="1" applyFont="1" applyBorder="1" applyAlignment="1">
      <alignment horizontal="right" vertical="center"/>
    </xf>
    <xf numFmtId="2" fontId="27" fillId="0" borderId="17" xfId="0" applyNumberFormat="1" applyFont="1" applyBorder="1" applyAlignment="1">
      <alignment horizontal="right" vertical="center"/>
    </xf>
    <xf numFmtId="2" fontId="7" fillId="0" borderId="17" xfId="0" applyNumberFormat="1" applyFont="1" applyBorder="1" applyAlignment="1">
      <alignment horizontal="right" vertical="center" wrapText="1"/>
    </xf>
    <xf numFmtId="2" fontId="27" fillId="0" borderId="17" xfId="0" applyNumberFormat="1" applyFont="1" applyBorder="1" applyAlignment="1">
      <alignment horizontal="right" vertical="center" wrapText="1"/>
    </xf>
    <xf numFmtId="2" fontId="7" fillId="0" borderId="31" xfId="1" applyNumberFormat="1" applyFont="1" applyBorder="1"/>
    <xf numFmtId="164" fontId="7" fillId="0" borderId="31" xfId="1" applyNumberFormat="1" applyFont="1" applyFill="1" applyBorder="1" applyAlignment="1">
      <alignment horizontal="right" vertical="center" wrapText="1"/>
    </xf>
    <xf numFmtId="164" fontId="27" fillId="0" borderId="31" xfId="1" applyNumberFormat="1" applyFont="1" applyFill="1" applyBorder="1" applyAlignment="1">
      <alignment horizontal="right" vertical="center"/>
    </xf>
    <xf numFmtId="2" fontId="7" fillId="0" borderId="31" xfId="0" applyNumberFormat="1" applyFont="1" applyBorder="1" applyAlignment="1">
      <alignment horizontal="right" vertical="center"/>
    </xf>
    <xf numFmtId="164" fontId="7" fillId="0" borderId="31" xfId="1" applyNumberFormat="1" applyFont="1" applyFill="1" applyBorder="1" applyAlignment="1">
      <alignment horizontal="right" vertical="center"/>
    </xf>
    <xf numFmtId="2" fontId="7" fillId="0" borderId="31" xfId="1" applyNumberFormat="1" applyFont="1" applyFill="1" applyBorder="1" applyAlignment="1">
      <alignment horizontal="right" vertical="center"/>
    </xf>
    <xf numFmtId="164" fontId="7" fillId="0" borderId="31" xfId="0" applyNumberFormat="1" applyFont="1" applyBorder="1" applyAlignment="1">
      <alignment horizontal="right" vertical="center"/>
    </xf>
    <xf numFmtId="10" fontId="7" fillId="0" borderId="31" xfId="0" applyNumberFormat="1" applyFont="1" applyBorder="1" applyAlignment="1">
      <alignment horizontal="right" vertical="center"/>
    </xf>
    <xf numFmtId="2" fontId="27" fillId="0" borderId="31" xfId="1" applyNumberFormat="1" applyFont="1" applyFill="1" applyBorder="1" applyAlignment="1">
      <alignment horizontal="right" vertical="center"/>
    </xf>
    <xf numFmtId="0" fontId="7" fillId="0" borderId="31" xfId="0" applyFont="1" applyBorder="1" applyAlignment="1">
      <alignment horizontal="right"/>
    </xf>
    <xf numFmtId="0" fontId="7" fillId="14" borderId="17" xfId="0" applyFont="1" applyFill="1" applyBorder="1" applyAlignment="1">
      <alignment horizontal="center" vertical="center" wrapText="1"/>
    </xf>
    <xf numFmtId="0" fontId="7" fillId="14" borderId="31" xfId="0" applyFont="1" applyFill="1" applyBorder="1" applyAlignment="1">
      <alignment horizontal="center" vertical="center" wrapText="1"/>
    </xf>
    <xf numFmtId="0" fontId="45" fillId="15" borderId="9" xfId="4" applyFont="1" applyFill="1" applyBorder="1" applyAlignment="1">
      <alignment horizontal="left"/>
    </xf>
    <xf numFmtId="164" fontId="21" fillId="12" borderId="11" xfId="1" applyNumberFormat="1" applyFont="1" applyFill="1" applyBorder="1"/>
    <xf numFmtId="0" fontId="45" fillId="15" borderId="10" xfId="4" applyFont="1" applyFill="1" applyBorder="1" applyAlignment="1">
      <alignment horizontal="left"/>
    </xf>
    <xf numFmtId="10" fontId="21" fillId="5" borderId="12" xfId="2" applyNumberFormat="1" applyFont="1" applyFill="1" applyBorder="1"/>
    <xf numFmtId="0" fontId="45" fillId="15" borderId="13" xfId="4" applyFont="1" applyFill="1" applyBorder="1" applyAlignment="1">
      <alignment horizontal="left"/>
    </xf>
    <xf numFmtId="173" fontId="42" fillId="5" borderId="11" xfId="2" applyNumberFormat="1" applyFont="1" applyFill="1" applyBorder="1"/>
    <xf numFmtId="172" fontId="42" fillId="5" borderId="12" xfId="0" applyNumberFormat="1" applyFont="1" applyFill="1" applyBorder="1"/>
    <xf numFmtId="172" fontId="42" fillId="5" borderId="12" xfId="0" applyNumberFormat="1" applyFont="1" applyFill="1" applyBorder="1" applyAlignment="1">
      <alignment horizontal="right"/>
    </xf>
    <xf numFmtId="172" fontId="42" fillId="12" borderId="14" xfId="0" applyNumberFormat="1" applyFont="1" applyFill="1" applyBorder="1"/>
    <xf numFmtId="164" fontId="20" fillId="0" borderId="11" xfId="1" applyNumberFormat="1" applyFont="1" applyFill="1" applyBorder="1"/>
    <xf numFmtId="0" fontId="45" fillId="15" borderId="26" xfId="4" applyFont="1" applyFill="1" applyBorder="1" applyAlignment="1">
      <alignment horizontal="left"/>
    </xf>
    <xf numFmtId="164" fontId="21" fillId="5" borderId="25" xfId="1" applyNumberFormat="1" applyFont="1" applyFill="1" applyBorder="1"/>
    <xf numFmtId="164" fontId="20" fillId="0" borderId="23" xfId="1" applyNumberFormat="1" applyFont="1" applyFill="1" applyBorder="1"/>
    <xf numFmtId="164" fontId="21" fillId="16" borderId="12" xfId="1" applyNumberFormat="1" applyFont="1" applyFill="1" applyBorder="1"/>
    <xf numFmtId="15" fontId="21" fillId="16" borderId="12" xfId="0" applyNumberFormat="1" applyFont="1" applyFill="1" applyBorder="1"/>
    <xf numFmtId="10" fontId="21" fillId="16" borderId="14" xfId="2" applyNumberFormat="1" applyFont="1" applyFill="1" applyBorder="1"/>
    <xf numFmtId="15" fontId="21" fillId="16" borderId="11" xfId="0" quotePrefix="1" applyNumberFormat="1" applyFont="1" applyFill="1" applyBorder="1"/>
    <xf numFmtId="0" fontId="7" fillId="0" borderId="1" xfId="0" applyFont="1" applyBorder="1" applyAlignment="1">
      <alignment horizontal="center" vertical="center"/>
    </xf>
    <xf numFmtId="0" fontId="14" fillId="7" borderId="0" xfId="0" applyFont="1" applyFill="1" applyAlignment="1">
      <alignment horizontal="center"/>
    </xf>
    <xf numFmtId="177" fontId="27" fillId="0" borderId="1" xfId="0" applyNumberFormat="1" applyFont="1" applyBorder="1" applyAlignment="1">
      <alignment horizontal="center" vertical="center"/>
    </xf>
    <xf numFmtId="0" fontId="14" fillId="7" borderId="0" xfId="0" applyFont="1" applyFill="1" applyAlignment="1">
      <alignment horizontal="left"/>
    </xf>
    <xf numFmtId="0" fontId="14" fillId="8" borderId="7" xfId="4" applyFont="1" applyFill="1" applyBorder="1" applyAlignment="1">
      <alignment horizontal="left"/>
    </xf>
    <xf numFmtId="0" fontId="15" fillId="8" borderId="7" xfId="4" applyFont="1" applyFill="1" applyBorder="1" applyAlignment="1">
      <alignment horizontal="center"/>
    </xf>
    <xf numFmtId="2" fontId="7" fillId="0" borderId="1" xfId="1" applyNumberFormat="1" applyFont="1" applyBorder="1" applyAlignment="1">
      <alignment horizontal="center"/>
    </xf>
    <xf numFmtId="177" fontId="7" fillId="0" borderId="1" xfId="0" applyNumberFormat="1" applyFont="1" applyBorder="1" applyAlignment="1">
      <alignment horizontal="center"/>
    </xf>
    <xf numFmtId="0" fontId="24" fillId="3" borderId="20" xfId="0" applyFont="1" applyFill="1" applyBorder="1" applyAlignment="1">
      <alignment horizontal="center" vertical="center"/>
    </xf>
    <xf numFmtId="0" fontId="24" fillId="3" borderId="21" xfId="0" applyFont="1" applyFill="1" applyBorder="1" applyAlignment="1">
      <alignment horizontal="center" vertical="center"/>
    </xf>
    <xf numFmtId="0" fontId="24" fillId="3" borderId="22" xfId="0" applyFont="1" applyFill="1" applyBorder="1" applyAlignment="1">
      <alignment horizontal="center" vertical="center"/>
    </xf>
    <xf numFmtId="0" fontId="24" fillId="3" borderId="29" xfId="0" applyFont="1" applyFill="1" applyBorder="1" applyAlignment="1">
      <alignment horizontal="center" vertical="center"/>
    </xf>
    <xf numFmtId="0" fontId="24" fillId="3" borderId="28" xfId="0" applyFont="1" applyFill="1" applyBorder="1" applyAlignment="1">
      <alignment horizontal="center" vertical="center"/>
    </xf>
    <xf numFmtId="0" fontId="24" fillId="3" borderId="3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44" fillId="0" borderId="28" xfId="0" applyFont="1" applyBorder="1" applyAlignment="1">
      <alignment horizontal="center"/>
    </xf>
    <xf numFmtId="172" fontId="42" fillId="5" borderId="14" xfId="0" applyNumberFormat="1" applyFont="1" applyFill="1" applyBorder="1"/>
    <xf numFmtId="181" fontId="21" fillId="5" borderId="12" xfId="1" applyNumberFormat="1" applyFont="1" applyFill="1" applyBorder="1"/>
  </cellXfs>
  <cellStyles count="5">
    <cellStyle name="Comma" xfId="1" builtinId="3"/>
    <cellStyle name="Normal" xfId="0" builtinId="0"/>
    <cellStyle name="Normal 2" xfId="4" xr:uid="{F4DD35C0-6970-4ED0-A6BB-9698603DC8CA}"/>
    <cellStyle name="Percent" xfId="2" builtinId="5"/>
    <cellStyle name="Percent 2" xfId="3" xr:uid="{DD6E5A2F-5F50-41FD-A64C-DCC65EA6511B}"/>
  </cellStyles>
  <dxfs count="10"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left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FF9B"/>
      <color rgb="FFFFFF71"/>
      <color rgb="FF70C64A"/>
      <color rgb="FF3EBDF0"/>
      <color rgb="FF70CE4A"/>
      <color rgb="FFFFAC4A"/>
      <color rgb="FFFFBD00"/>
      <color rgb="FFFFD800"/>
      <color rgb="FFFFF44F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[Market data and securities pricing.xlsx]Sheet1!PivotTable1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Sheet1!$B$4:$B$5</c:f>
              <c:strCache>
                <c:ptCount val="1"/>
                <c:pt idx="0">
                  <c:v> 1 Year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Sheet1!$B$6:$B$44</c:f>
              <c:numCache>
                <c:formatCode>General</c:formatCode>
                <c:ptCount val="34"/>
                <c:pt idx="27">
                  <c:v>24000000000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CD78-49AC-BE09-67F13CAE4BFB}"/>
            </c:ext>
          </c:extLst>
        </c:ser>
        <c:ser>
          <c:idx val="1"/>
          <c:order val="1"/>
          <c:tx>
            <c:strRef>
              <c:f>Sheet1!$C$4:$C$5</c:f>
              <c:strCache>
                <c:ptCount val="1"/>
                <c:pt idx="0">
                  <c:v> 2 Years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Sheet1!$C$6:$C$44</c:f>
              <c:numCache>
                <c:formatCode>General</c:formatCode>
                <c:ptCount val="34"/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6-CD78-49AC-BE09-67F13CAE4BFB}"/>
            </c:ext>
          </c:extLst>
        </c:ser>
        <c:ser>
          <c:idx val="2"/>
          <c:order val="2"/>
          <c:tx>
            <c:strRef>
              <c:f>Sheet1!$D$4:$D$5</c:f>
              <c:strCache>
                <c:ptCount val="1"/>
                <c:pt idx="0">
                  <c:v> 3 Years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Sheet1!$D$6:$D$44</c:f>
              <c:numCache>
                <c:formatCode>General</c:formatCode>
                <c:ptCount val="34"/>
                <c:pt idx="29">
                  <c:v>90000000000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7-CD78-49AC-BE09-67F13CAE4BFB}"/>
            </c:ext>
          </c:extLst>
        </c:ser>
        <c:ser>
          <c:idx val="3"/>
          <c:order val="3"/>
          <c:tx>
            <c:strRef>
              <c:f>Sheet1!$E$4:$E$5</c:f>
              <c:strCache>
                <c:ptCount val="1"/>
                <c:pt idx="0">
                  <c:v>1 Year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Sheet1!$E$6:$E$44</c:f>
              <c:numCache>
                <c:formatCode>General</c:formatCode>
                <c:ptCount val="34"/>
                <c:pt idx="0">
                  <c:v>41800000000</c:v>
                </c:pt>
                <c:pt idx="1">
                  <c:v>24300000000</c:v>
                </c:pt>
                <c:pt idx="2">
                  <c:v>6000000000</c:v>
                </c:pt>
                <c:pt idx="3">
                  <c:v>24000000000</c:v>
                </c:pt>
                <c:pt idx="6">
                  <c:v>4000000000</c:v>
                </c:pt>
                <c:pt idx="9">
                  <c:v>28000000000</c:v>
                </c:pt>
                <c:pt idx="12">
                  <c:v>20000000000</c:v>
                </c:pt>
                <c:pt idx="15">
                  <c:v>22000000000</c:v>
                </c:pt>
                <c:pt idx="18">
                  <c:v>10000000000</c:v>
                </c:pt>
                <c:pt idx="30">
                  <c:v>34000000000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8-CD78-49AC-BE09-67F13CAE4BFB}"/>
            </c:ext>
          </c:extLst>
        </c:ser>
        <c:ser>
          <c:idx val="4"/>
          <c:order val="4"/>
          <c:tx>
            <c:strRef>
              <c:f>Sheet1!$F$4:$F$5</c:f>
              <c:strCache>
                <c:ptCount val="1"/>
                <c:pt idx="0">
                  <c:v>14 Days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Sheet1!$F$6:$F$44</c:f>
              <c:numCache>
                <c:formatCode>General</c:formatCode>
                <c:ptCount val="34"/>
                <c:pt idx="4">
                  <c:v>642172000000</c:v>
                </c:pt>
                <c:pt idx="5">
                  <c:v>140030000000</c:v>
                </c:pt>
                <c:pt idx="6">
                  <c:v>110010000000</c:v>
                </c:pt>
                <c:pt idx="7">
                  <c:v>205014900000</c:v>
                </c:pt>
                <c:pt idx="8">
                  <c:v>120010000000</c:v>
                </c:pt>
                <c:pt idx="9">
                  <c:v>120010000000</c:v>
                </c:pt>
                <c:pt idx="10">
                  <c:v>240019900000</c:v>
                </c:pt>
                <c:pt idx="11">
                  <c:v>560019800000</c:v>
                </c:pt>
                <c:pt idx="12">
                  <c:v>990020000000</c:v>
                </c:pt>
                <c:pt idx="13">
                  <c:v>1264020000000</c:v>
                </c:pt>
                <c:pt idx="14">
                  <c:v>940020000000</c:v>
                </c:pt>
                <c:pt idx="15">
                  <c:v>1483025000000</c:v>
                </c:pt>
                <c:pt idx="16">
                  <c:v>1023020000000</c:v>
                </c:pt>
                <c:pt idx="17">
                  <c:v>513020000000</c:v>
                </c:pt>
                <c:pt idx="18">
                  <c:v>20000000</c:v>
                </c:pt>
                <c:pt idx="19">
                  <c:v>25000000</c:v>
                </c:pt>
                <c:pt idx="20">
                  <c:v>15000000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9-CD78-49AC-BE09-67F13CAE4BFB}"/>
            </c:ext>
          </c:extLst>
        </c:ser>
        <c:ser>
          <c:idx val="5"/>
          <c:order val="5"/>
          <c:tx>
            <c:strRef>
              <c:f>Sheet1!$G$4:$G$5</c:f>
              <c:strCache>
                <c:ptCount val="1"/>
                <c:pt idx="0">
                  <c:v>182 Days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Sheet1!$G$6:$G$44</c:f>
              <c:numCache>
                <c:formatCode>General</c:formatCode>
                <c:ptCount val="34"/>
                <c:pt idx="4">
                  <c:v>238000000</c:v>
                </c:pt>
                <c:pt idx="5">
                  <c:v>18294100000</c:v>
                </c:pt>
                <c:pt idx="6">
                  <c:v>2022200000</c:v>
                </c:pt>
                <c:pt idx="7">
                  <c:v>5050000000</c:v>
                </c:pt>
                <c:pt idx="8">
                  <c:v>15500000</c:v>
                </c:pt>
                <c:pt idx="9">
                  <c:v>1214100000</c:v>
                </c:pt>
                <c:pt idx="10">
                  <c:v>56581000</c:v>
                </c:pt>
                <c:pt idx="11">
                  <c:v>215100000</c:v>
                </c:pt>
                <c:pt idx="12">
                  <c:v>5907850000</c:v>
                </c:pt>
                <c:pt idx="13">
                  <c:v>25627220000</c:v>
                </c:pt>
                <c:pt idx="14">
                  <c:v>1030600000</c:v>
                </c:pt>
                <c:pt idx="15">
                  <c:v>1261000000</c:v>
                </c:pt>
                <c:pt idx="16">
                  <c:v>547350000</c:v>
                </c:pt>
                <c:pt idx="18">
                  <c:v>2215150000</c:v>
                </c:pt>
                <c:pt idx="19">
                  <c:v>3610600000</c:v>
                </c:pt>
                <c:pt idx="20">
                  <c:v>2100000</c:v>
                </c:pt>
                <c:pt idx="21">
                  <c:v>2211400000</c:v>
                </c:pt>
                <c:pt idx="22">
                  <c:v>14850000</c:v>
                </c:pt>
                <c:pt idx="23">
                  <c:v>27019750000</c:v>
                </c:pt>
                <c:pt idx="24">
                  <c:v>2026150000</c:v>
                </c:pt>
                <c:pt idx="25">
                  <c:v>660150000</c:v>
                </c:pt>
                <c:pt idx="26">
                  <c:v>2085000000</c:v>
                </c:pt>
                <c:pt idx="27">
                  <c:v>3710400000</c:v>
                </c:pt>
                <c:pt idx="28">
                  <c:v>1477000000</c:v>
                </c:pt>
                <c:pt idx="29">
                  <c:v>21190300000</c:v>
                </c:pt>
                <c:pt idx="30">
                  <c:v>25502735000</c:v>
                </c:pt>
                <c:pt idx="31">
                  <c:v>7280000000</c:v>
                </c:pt>
                <c:pt idx="32">
                  <c:v>1173630000</c:v>
                </c:pt>
                <c:pt idx="33">
                  <c:v>30871800000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A-CD78-49AC-BE09-67F13CAE4BFB}"/>
            </c:ext>
          </c:extLst>
        </c:ser>
        <c:ser>
          <c:idx val="6"/>
          <c:order val="6"/>
          <c:tx>
            <c:strRef>
              <c:f>Sheet1!$H$4:$H$5</c:f>
              <c:strCache>
                <c:ptCount val="1"/>
                <c:pt idx="0">
                  <c:v>2 Years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Sheet1!$H$6:$H$44</c:f>
              <c:numCache>
                <c:formatCode>General</c:formatCode>
                <c:ptCount val="34"/>
                <c:pt idx="4">
                  <c:v>72000000000</c:v>
                </c:pt>
                <c:pt idx="7">
                  <c:v>4000000000</c:v>
                </c:pt>
                <c:pt idx="10">
                  <c:v>28000000000</c:v>
                </c:pt>
                <c:pt idx="13">
                  <c:v>28000000000</c:v>
                </c:pt>
                <c:pt idx="16">
                  <c:v>20000000000</c:v>
                </c:pt>
                <c:pt idx="19">
                  <c:v>20000000000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B-CD78-49AC-BE09-67F13CAE4BFB}"/>
            </c:ext>
          </c:extLst>
        </c:ser>
        <c:ser>
          <c:idx val="7"/>
          <c:order val="7"/>
          <c:tx>
            <c:strRef>
              <c:f>Sheet1!$I$4:$I$5</c:f>
              <c:strCache>
                <c:ptCount val="1"/>
                <c:pt idx="0">
                  <c:v>28 Days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Sheet1!$I$6:$I$44</c:f>
              <c:numCache>
                <c:formatCode>General</c:formatCode>
                <c:ptCount val="34"/>
                <c:pt idx="4">
                  <c:v>514171953000</c:v>
                </c:pt>
                <c:pt idx="5">
                  <c:v>100030000000</c:v>
                </c:pt>
                <c:pt idx="6">
                  <c:v>80010000000</c:v>
                </c:pt>
                <c:pt idx="7">
                  <c:v>162010000000</c:v>
                </c:pt>
                <c:pt idx="8">
                  <c:v>120010000000</c:v>
                </c:pt>
                <c:pt idx="9">
                  <c:v>160010000000</c:v>
                </c:pt>
                <c:pt idx="10">
                  <c:v>320019900000</c:v>
                </c:pt>
                <c:pt idx="11">
                  <c:v>426019800000</c:v>
                </c:pt>
                <c:pt idx="12">
                  <c:v>377520000000</c:v>
                </c:pt>
                <c:pt idx="13">
                  <c:v>425020000000</c:v>
                </c:pt>
                <c:pt idx="14">
                  <c:v>470020000000</c:v>
                </c:pt>
                <c:pt idx="15">
                  <c:v>822025000000</c:v>
                </c:pt>
                <c:pt idx="16">
                  <c:v>700020000000</c:v>
                </c:pt>
                <c:pt idx="17">
                  <c:v>112020000000</c:v>
                </c:pt>
                <c:pt idx="18">
                  <c:v>100020000000</c:v>
                </c:pt>
                <c:pt idx="19">
                  <c:v>250025000000</c:v>
                </c:pt>
                <c:pt idx="20">
                  <c:v>150015000000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C-CD78-49AC-BE09-67F13CAE4BFB}"/>
            </c:ext>
          </c:extLst>
        </c:ser>
        <c:ser>
          <c:idx val="8"/>
          <c:order val="8"/>
          <c:tx>
            <c:strRef>
              <c:f>Sheet1!$J$4:$J$5</c:f>
              <c:strCache>
                <c:ptCount val="1"/>
                <c:pt idx="0">
                  <c:v>3 Years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Sheet1!$J$6:$J$44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5">
                  <c:v>4000000000</c:v>
                </c:pt>
                <c:pt idx="8">
                  <c:v>4000000000</c:v>
                </c:pt>
                <c:pt idx="11">
                  <c:v>8000000000</c:v>
                </c:pt>
                <c:pt idx="14">
                  <c:v>6000000000</c:v>
                </c:pt>
                <c:pt idx="17">
                  <c:v>140000000000</c:v>
                </c:pt>
                <c:pt idx="20">
                  <c:v>43300000000</c:v>
                </c:pt>
                <c:pt idx="23">
                  <c:v>20000000000</c:v>
                </c:pt>
                <c:pt idx="32">
                  <c:v>12000000000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D-CD78-49AC-BE09-67F13CAE4BFB}"/>
            </c:ext>
          </c:extLst>
        </c:ser>
        <c:ser>
          <c:idx val="9"/>
          <c:order val="9"/>
          <c:tx>
            <c:strRef>
              <c:f>Sheet1!$K$4:$K$5</c:f>
              <c:strCache>
                <c:ptCount val="1"/>
                <c:pt idx="0">
                  <c:v>364 Days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Sheet1!$K$6:$K$44</c:f>
              <c:numCache>
                <c:formatCode>General</c:formatCode>
                <c:ptCount val="34"/>
                <c:pt idx="4">
                  <c:v>645400000</c:v>
                </c:pt>
                <c:pt idx="5">
                  <c:v>10076550000</c:v>
                </c:pt>
                <c:pt idx="6">
                  <c:v>13370000</c:v>
                </c:pt>
                <c:pt idx="7">
                  <c:v>5436390000</c:v>
                </c:pt>
                <c:pt idx="8">
                  <c:v>627050000</c:v>
                </c:pt>
                <c:pt idx="9">
                  <c:v>36750000</c:v>
                </c:pt>
                <c:pt idx="10">
                  <c:v>2555800000</c:v>
                </c:pt>
                <c:pt idx="11">
                  <c:v>2038100000</c:v>
                </c:pt>
                <c:pt idx="12">
                  <c:v>9200000</c:v>
                </c:pt>
                <c:pt idx="13">
                  <c:v>546150000</c:v>
                </c:pt>
                <c:pt idx="14">
                  <c:v>415400000</c:v>
                </c:pt>
                <c:pt idx="15">
                  <c:v>259000000</c:v>
                </c:pt>
                <c:pt idx="16">
                  <c:v>770000000</c:v>
                </c:pt>
                <c:pt idx="17">
                  <c:v>364300000</c:v>
                </c:pt>
                <c:pt idx="18">
                  <c:v>1265000000</c:v>
                </c:pt>
                <c:pt idx="19">
                  <c:v>2641200000</c:v>
                </c:pt>
                <c:pt idx="20">
                  <c:v>818610000</c:v>
                </c:pt>
                <c:pt idx="21">
                  <c:v>601050000</c:v>
                </c:pt>
                <c:pt idx="22">
                  <c:v>640000000</c:v>
                </c:pt>
                <c:pt idx="23">
                  <c:v>18550000</c:v>
                </c:pt>
                <c:pt idx="24">
                  <c:v>4063200000</c:v>
                </c:pt>
                <c:pt idx="25">
                  <c:v>56500000</c:v>
                </c:pt>
                <c:pt idx="26">
                  <c:v>70400000</c:v>
                </c:pt>
                <c:pt idx="27">
                  <c:v>108150000</c:v>
                </c:pt>
                <c:pt idx="28">
                  <c:v>60700000</c:v>
                </c:pt>
                <c:pt idx="29">
                  <c:v>93100000</c:v>
                </c:pt>
                <c:pt idx="30">
                  <c:v>104000000</c:v>
                </c:pt>
                <c:pt idx="31">
                  <c:v>90000000</c:v>
                </c:pt>
                <c:pt idx="32">
                  <c:v>54100000</c:v>
                </c:pt>
                <c:pt idx="33">
                  <c:v>20000000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E-CD78-49AC-BE09-67F13CAE4BFB}"/>
            </c:ext>
          </c:extLst>
        </c:ser>
        <c:ser>
          <c:idx val="10"/>
          <c:order val="10"/>
          <c:tx>
            <c:strRef>
              <c:f>Sheet1!$L$4:$L$5</c:f>
              <c:strCache>
                <c:ptCount val="1"/>
                <c:pt idx="0">
                  <c:v>5 Years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Sheet1!$L$6:$L$44</c:f>
              <c:numCache>
                <c:formatCode>General</c:formatCode>
                <c:ptCount val="34"/>
                <c:pt idx="21">
                  <c:v>10000000000</c:v>
                </c:pt>
                <c:pt idx="33">
                  <c:v>8000000000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F-CD78-49AC-BE09-67F13CAE4BFB}"/>
            </c:ext>
          </c:extLst>
        </c:ser>
        <c:ser>
          <c:idx val="11"/>
          <c:order val="11"/>
          <c:tx>
            <c:strRef>
              <c:f>Sheet1!$M$4:$M$5</c:f>
              <c:strCache>
                <c:ptCount val="1"/>
                <c:pt idx="0">
                  <c:v>7 Days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Sheet1!$M$6:$M$44</c:f>
              <c:numCache>
                <c:formatCode>General</c:formatCode>
                <c:ptCount val="34"/>
                <c:pt idx="4">
                  <c:v>404339000000</c:v>
                </c:pt>
                <c:pt idx="5">
                  <c:v>140030000000</c:v>
                </c:pt>
                <c:pt idx="6">
                  <c:v>110010000000</c:v>
                </c:pt>
                <c:pt idx="7">
                  <c:v>205014900000</c:v>
                </c:pt>
                <c:pt idx="8">
                  <c:v>120010000000</c:v>
                </c:pt>
                <c:pt idx="9">
                  <c:v>120010000000</c:v>
                </c:pt>
                <c:pt idx="10">
                  <c:v>240019900000</c:v>
                </c:pt>
                <c:pt idx="11">
                  <c:v>595019800000</c:v>
                </c:pt>
                <c:pt idx="12">
                  <c:v>941020000000</c:v>
                </c:pt>
                <c:pt idx="13">
                  <c:v>844019900000</c:v>
                </c:pt>
                <c:pt idx="14">
                  <c:v>625014800000</c:v>
                </c:pt>
                <c:pt idx="15">
                  <c:v>1350025000000</c:v>
                </c:pt>
                <c:pt idx="16">
                  <c:v>1346020000000</c:v>
                </c:pt>
                <c:pt idx="17">
                  <c:v>792020000000</c:v>
                </c:pt>
                <c:pt idx="18">
                  <c:v>753020000000</c:v>
                </c:pt>
                <c:pt idx="19">
                  <c:v>2519025000000</c:v>
                </c:pt>
                <c:pt idx="20">
                  <c:v>1621515000000</c:v>
                </c:pt>
                <c:pt idx="21">
                  <c:v>2638000000000</c:v>
                </c:pt>
                <c:pt idx="22">
                  <c:v>1805000000000</c:v>
                </c:pt>
                <c:pt idx="23">
                  <c:v>1452000000000</c:v>
                </c:pt>
                <c:pt idx="24">
                  <c:v>1276000000000</c:v>
                </c:pt>
                <c:pt idx="25">
                  <c:v>1573000000000</c:v>
                </c:pt>
                <c:pt idx="26">
                  <c:v>1849000000000</c:v>
                </c:pt>
                <c:pt idx="27">
                  <c:v>1711000000000</c:v>
                </c:pt>
                <c:pt idx="28">
                  <c:v>3038000000000</c:v>
                </c:pt>
                <c:pt idx="29">
                  <c:v>2106000000000</c:v>
                </c:pt>
                <c:pt idx="30">
                  <c:v>2081000000000</c:v>
                </c:pt>
                <c:pt idx="31">
                  <c:v>2616000000000</c:v>
                </c:pt>
                <c:pt idx="32">
                  <c:v>4305000000000</c:v>
                </c:pt>
                <c:pt idx="33">
                  <c:v>6575000000000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A0-CD78-49AC-BE09-67F13CAE4BFB}"/>
            </c:ext>
          </c:extLst>
        </c:ser>
        <c:ser>
          <c:idx val="12"/>
          <c:order val="12"/>
          <c:tx>
            <c:strRef>
              <c:f>Sheet1!$N$4:$N$5</c:f>
              <c:strCache>
                <c:ptCount val="1"/>
                <c:pt idx="0">
                  <c:v>91 Days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Sheet1!$N$6:$N$44</c:f>
              <c:numCache>
                <c:formatCode>General</c:formatCode>
                <c:ptCount val="34"/>
                <c:pt idx="4">
                  <c:v>50246296000</c:v>
                </c:pt>
                <c:pt idx="5">
                  <c:v>40160000000</c:v>
                </c:pt>
                <c:pt idx="6">
                  <c:v>40076972000</c:v>
                </c:pt>
                <c:pt idx="7">
                  <c:v>100511715000</c:v>
                </c:pt>
                <c:pt idx="8">
                  <c:v>90033950000</c:v>
                </c:pt>
                <c:pt idx="9">
                  <c:v>140040000000</c:v>
                </c:pt>
                <c:pt idx="10">
                  <c:v>460044085000</c:v>
                </c:pt>
                <c:pt idx="11">
                  <c:v>511052150000</c:v>
                </c:pt>
                <c:pt idx="12">
                  <c:v>103030619000</c:v>
                </c:pt>
                <c:pt idx="13">
                  <c:v>100680000000</c:v>
                </c:pt>
                <c:pt idx="14">
                  <c:v>8672071000</c:v>
                </c:pt>
                <c:pt idx="15">
                  <c:v>170714628000</c:v>
                </c:pt>
                <c:pt idx="16">
                  <c:v>170220000000</c:v>
                </c:pt>
                <c:pt idx="17">
                  <c:v>10961302000</c:v>
                </c:pt>
                <c:pt idx="18">
                  <c:v>110240000000</c:v>
                </c:pt>
                <c:pt idx="19">
                  <c:v>250337113000</c:v>
                </c:pt>
                <c:pt idx="20">
                  <c:v>200380000000</c:v>
                </c:pt>
                <c:pt idx="21">
                  <c:v>441440000000</c:v>
                </c:pt>
                <c:pt idx="22">
                  <c:v>389850000000</c:v>
                </c:pt>
                <c:pt idx="23">
                  <c:v>240510000000</c:v>
                </c:pt>
                <c:pt idx="24">
                  <c:v>248528930000</c:v>
                </c:pt>
                <c:pt idx="25">
                  <c:v>246380000000</c:v>
                </c:pt>
                <c:pt idx="26">
                  <c:v>201000000000</c:v>
                </c:pt>
                <c:pt idx="27">
                  <c:v>147645000000</c:v>
                </c:pt>
                <c:pt idx="28">
                  <c:v>410420000000</c:v>
                </c:pt>
                <c:pt idx="29">
                  <c:v>88070000000</c:v>
                </c:pt>
                <c:pt idx="30">
                  <c:v>34459100000</c:v>
                </c:pt>
                <c:pt idx="31">
                  <c:v>28168000000</c:v>
                </c:pt>
                <c:pt idx="32">
                  <c:v>5583000000</c:v>
                </c:pt>
                <c:pt idx="33">
                  <c:v>110858000000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A1-CD78-49AC-BE09-67F13CAE4BFB}"/>
            </c:ext>
          </c:extLst>
        </c:ser>
        <c:ser>
          <c:idx val="13"/>
          <c:order val="13"/>
          <c:tx>
            <c:strRef>
              <c:f>Sheet1!$O$4:$O$5</c:f>
              <c:strCache>
                <c:ptCount val="1"/>
                <c:pt idx="0">
                  <c:v>(blank)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Sheet1!$O$6:$O$44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A2-CD78-49AC-BE09-67F13CAE4B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322028640"/>
        <c:axId val="1322030080"/>
      </c:barChart>
      <c:catAx>
        <c:axId val="132202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2030080"/>
        <c:crosses val="autoZero"/>
        <c:auto val="1"/>
        <c:lblAlgn val="ctr"/>
        <c:lblOffset val="100"/>
        <c:noMultiLvlLbl val="0"/>
      </c:catAx>
      <c:valAx>
        <c:axId val="132203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2028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Yield</a:t>
            </a:r>
            <a:r>
              <a:rPr lang="en-US" b="1" baseline="0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Curve</a:t>
            </a:r>
            <a:br>
              <a:rPr lang="en-US" baseline="0">
                <a:latin typeface="Calibri" panose="020F0502020204030204" pitchFamily="34" charset="0"/>
                <a:cs typeface="Calibri" panose="020F0502020204030204" pitchFamily="34" charset="0"/>
              </a:rPr>
            </a:br>
            <a:r>
              <a:rPr lang="en-US" sz="900" i="1" baseline="0">
                <a:latin typeface="Calibri" panose="020F0502020204030204" pitchFamily="34" charset="0"/>
                <a:cs typeface="Calibri" panose="020F0502020204030204" pitchFamily="34" charset="0"/>
              </a:rPr>
              <a:t>(Weighted Average Rate)</a:t>
            </a:r>
            <a:br>
              <a:rPr lang="en-US" sz="900" i="1" baseline="0">
                <a:latin typeface="Calibri" panose="020F0502020204030204" pitchFamily="34" charset="0"/>
                <a:cs typeface="Calibri" panose="020F0502020204030204" pitchFamily="34" charset="0"/>
              </a:rPr>
            </a:br>
            <a:r>
              <a:rPr lang="en-US" sz="900" i="1" baseline="0">
                <a:latin typeface="Calibri" panose="020F0502020204030204" pitchFamily="34" charset="0"/>
                <a:cs typeface="Calibri" panose="020F0502020204030204" pitchFamily="34" charset="0"/>
              </a:rPr>
              <a:t>as at 10/2025</a:t>
            </a:r>
            <a:endParaRPr lang="en-US" i="1">
              <a:latin typeface="Calibri" panose="020F0502020204030204" pitchFamily="34" charset="0"/>
              <a:cs typeface="Calibri" panose="020F050202020403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85497275399457E-2"/>
          <c:y val="5.8406734179110124E-2"/>
          <c:w val="0.88234235335385547"/>
          <c:h val="0.82245036293711116"/>
        </c:manualLayout>
      </c:layout>
      <c:scatterChart>
        <c:scatterStyle val="lineMarker"/>
        <c:varyColors val="0"/>
        <c:ser>
          <c:idx val="0"/>
          <c:order val="0"/>
          <c:tx>
            <c:strRef>
              <c:f>'NCD Rate'!$BJ$38</c:f>
              <c:strCache>
                <c:ptCount val="1"/>
                <c:pt idx="0">
                  <c:v>KHR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1.6256656329630238E-2"/>
                  <c:y val="-2.49128757131544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E37-4CD3-A40C-18460E9CD784}"/>
                </c:ext>
              </c:extLst>
            </c:dLbl>
            <c:dLbl>
              <c:idx val="3"/>
              <c:layout>
                <c:manualLayout>
                  <c:x val="-3.8824174488460415E-3"/>
                  <c:y val="-2.75373501983028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37-4CD3-A40C-18460E9CD784}"/>
                </c:ext>
              </c:extLst>
            </c:dLbl>
            <c:dLbl>
              <c:idx val="4"/>
              <c:layout>
                <c:manualLayout>
                  <c:x val="2.3047019915460282E-3"/>
                  <c:y val="-1.17905032874125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E37-4CD3-A40C-18460E9CD78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'NCD Rate'!$BI$39:$BI$48</c:f>
              <c:numCache>
                <c:formatCode>0.000</c:formatCode>
                <c:ptCount val="10"/>
                <c:pt idx="0">
                  <c:v>1.9178082191780823E-2</c:v>
                </c:pt>
                <c:pt idx="1">
                  <c:v>3.8356164383561646E-2</c:v>
                </c:pt>
                <c:pt idx="2">
                  <c:v>7.6712328767123292E-2</c:v>
                </c:pt>
                <c:pt idx="3">
                  <c:v>0.24931506849315069</c:v>
                </c:pt>
                <c:pt idx="4">
                  <c:v>0.49863013698630138</c:v>
                </c:pt>
                <c:pt idx="5" formatCode="0">
                  <c:v>1</c:v>
                </c:pt>
                <c:pt idx="6" formatCode="0">
                  <c:v>2</c:v>
                </c:pt>
                <c:pt idx="7" formatCode="0">
                  <c:v>3</c:v>
                </c:pt>
                <c:pt idx="8" formatCode="0">
                  <c:v>5</c:v>
                </c:pt>
                <c:pt idx="9" formatCode="0">
                  <c:v>10</c:v>
                </c:pt>
              </c:numCache>
            </c:numRef>
          </c:xVal>
          <c:yVal>
            <c:numRef>
              <c:f>'NCD Rate'!$BJ$39:$BJ$48</c:f>
              <c:numCache>
                <c:formatCode>0.00</c:formatCode>
                <c:ptCount val="10"/>
                <c:pt idx="0">
                  <c:v>0.84171075837742515</c:v>
                </c:pt>
                <c:pt idx="1">
                  <c:v>#N/A</c:v>
                </c:pt>
                <c:pt idx="2">
                  <c:v>#N/A</c:v>
                </c:pt>
                <c:pt idx="3">
                  <c:v>0.87627578718783916</c:v>
                </c:pt>
                <c:pt idx="4">
                  <c:v>1.2902380952380952</c:v>
                </c:pt>
                <c:pt idx="5">
                  <c:v>3.4375</c:v>
                </c:pt>
                <c:pt idx="6">
                  <c:v>4.2730769230769203</c:v>
                </c:pt>
                <c:pt idx="7">
                  <c:v>4.5889195402298846</c:v>
                </c:pt>
                <c:pt idx="8" formatCode="General">
                  <c:v>5.25</c:v>
                </c:pt>
                <c:pt idx="9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EE-4541-A0B9-ADD185CC71E8}"/>
            </c:ext>
          </c:extLst>
        </c:ser>
        <c:ser>
          <c:idx val="1"/>
          <c:order val="1"/>
          <c:tx>
            <c:strRef>
              <c:f>'NCD Rate'!$BM$38</c:f>
              <c:strCache>
                <c:ptCount val="1"/>
                <c:pt idx="0">
                  <c:v>USD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40000"/>
                  <a:lumOff val="60000"/>
                </a:schemeClr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'NCD Rate'!$BI$39:$BI$48</c:f>
              <c:numCache>
                <c:formatCode>0.000</c:formatCode>
                <c:ptCount val="10"/>
                <c:pt idx="0">
                  <c:v>1.9178082191780823E-2</c:v>
                </c:pt>
                <c:pt idx="1">
                  <c:v>3.8356164383561646E-2</c:v>
                </c:pt>
                <c:pt idx="2">
                  <c:v>7.6712328767123292E-2</c:v>
                </c:pt>
                <c:pt idx="3">
                  <c:v>0.24931506849315069</c:v>
                </c:pt>
                <c:pt idx="4">
                  <c:v>0.49863013698630138</c:v>
                </c:pt>
                <c:pt idx="5" formatCode="0">
                  <c:v>1</c:v>
                </c:pt>
                <c:pt idx="6" formatCode="0">
                  <c:v>2</c:v>
                </c:pt>
                <c:pt idx="7" formatCode="0">
                  <c:v>3</c:v>
                </c:pt>
                <c:pt idx="8" formatCode="0">
                  <c:v>5</c:v>
                </c:pt>
                <c:pt idx="9" formatCode="0">
                  <c:v>10</c:v>
                </c:pt>
              </c:numCache>
            </c:numRef>
          </c:xVal>
          <c:yVal>
            <c:numRef>
              <c:f>'NCD Rate'!$BM$39:$BM$44</c:f>
              <c:numCache>
                <c:formatCode>0.00</c:formatCode>
                <c:ptCount val="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0.14969729351549219</c:v>
                </c:pt>
                <c:pt idx="4">
                  <c:v>0.62588893323960726</c:v>
                </c:pt>
                <c:pt idx="5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AEE-4541-A0B9-ADD185CC71E8}"/>
            </c:ext>
          </c:extLst>
        </c:ser>
        <c:ser>
          <c:idx val="2"/>
          <c:order val="2"/>
          <c:tx>
            <c:strRef>
              <c:f>'NCD Rate'!$BK$38</c:f>
              <c:strCache>
                <c:ptCount val="1"/>
                <c:pt idx="0">
                  <c:v>NSS (KHR)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'NCD Rate'!$BI$39:$BI$48</c:f>
              <c:numCache>
                <c:formatCode>0.000</c:formatCode>
                <c:ptCount val="10"/>
                <c:pt idx="0">
                  <c:v>1.9178082191780823E-2</c:v>
                </c:pt>
                <c:pt idx="1">
                  <c:v>3.8356164383561646E-2</c:v>
                </c:pt>
                <c:pt idx="2">
                  <c:v>7.6712328767123292E-2</c:v>
                </c:pt>
                <c:pt idx="3">
                  <c:v>0.24931506849315069</c:v>
                </c:pt>
                <c:pt idx="4">
                  <c:v>0.49863013698630138</c:v>
                </c:pt>
                <c:pt idx="5" formatCode="0">
                  <c:v>1</c:v>
                </c:pt>
                <c:pt idx="6" formatCode="0">
                  <c:v>2</c:v>
                </c:pt>
                <c:pt idx="7" formatCode="0">
                  <c:v>3</c:v>
                </c:pt>
                <c:pt idx="8" formatCode="0">
                  <c:v>5</c:v>
                </c:pt>
                <c:pt idx="9" formatCode="0">
                  <c:v>10</c:v>
                </c:pt>
              </c:numCache>
            </c:numRef>
          </c:xVal>
          <c:yVal>
            <c:numRef>
              <c:f>'NCD Rate'!$BK$39:$BK$48</c:f>
              <c:numCache>
                <c:formatCode>0.00</c:formatCode>
                <c:ptCount val="10"/>
                <c:pt idx="0">
                  <c:v>0.42774829180002827</c:v>
                </c:pt>
                <c:pt idx="1">
                  <c:v>0.49643372574829847</c:v>
                </c:pt>
                <c:pt idx="2">
                  <c:v>0.63087863390661125</c:v>
                </c:pt>
                <c:pt idx="3">
                  <c:v>1.1900906072785482</c:v>
                </c:pt>
                <c:pt idx="4">
                  <c:v>1.8789883436478583</c:v>
                </c:pt>
                <c:pt idx="5">
                  <c:v>2.918507129402899</c:v>
                </c:pt>
                <c:pt idx="6">
                  <c:v>4.1246151307221073</c:v>
                </c:pt>
                <c:pt idx="7">
                  <c:v>4.7797926471420782</c:v>
                </c:pt>
                <c:pt idx="8">
                  <c:v>5.3103039486989694</c:v>
                </c:pt>
                <c:pt idx="9">
                  <c:v>5.9276596352423851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AEE-4541-A0B9-ADD185CC71E8}"/>
            </c:ext>
          </c:extLst>
        </c:ser>
        <c:ser>
          <c:idx val="3"/>
          <c:order val="3"/>
          <c:tx>
            <c:strRef>
              <c:f>'NCD Rate'!$BN$38</c:f>
              <c:strCache>
                <c:ptCount val="1"/>
                <c:pt idx="0">
                  <c:v>NSS (USD)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  <a:alpha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2">
                  <a:lumMod val="25000"/>
                  <a:lumOff val="75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'NCD Rate'!$BI$39:$BI$48</c:f>
              <c:numCache>
                <c:formatCode>0.000</c:formatCode>
                <c:ptCount val="10"/>
                <c:pt idx="0">
                  <c:v>1.9178082191780823E-2</c:v>
                </c:pt>
                <c:pt idx="1">
                  <c:v>3.8356164383561646E-2</c:v>
                </c:pt>
                <c:pt idx="2">
                  <c:v>7.6712328767123292E-2</c:v>
                </c:pt>
                <c:pt idx="3">
                  <c:v>0.24931506849315069</c:v>
                </c:pt>
                <c:pt idx="4">
                  <c:v>0.49863013698630138</c:v>
                </c:pt>
                <c:pt idx="5" formatCode="0">
                  <c:v>1</c:v>
                </c:pt>
                <c:pt idx="6" formatCode="0">
                  <c:v>2</c:v>
                </c:pt>
                <c:pt idx="7" formatCode="0">
                  <c:v>3</c:v>
                </c:pt>
                <c:pt idx="8" formatCode="0">
                  <c:v>5</c:v>
                </c:pt>
                <c:pt idx="9" formatCode="0">
                  <c:v>10</c:v>
                </c:pt>
              </c:numCache>
            </c:numRef>
          </c:xVal>
          <c:yVal>
            <c:numRef>
              <c:f>'NCD Rate'!$BN$39:$BN$44</c:f>
              <c:numCache>
                <c:formatCode>0.00</c:formatCode>
                <c:ptCount val="6"/>
                <c:pt idx="0">
                  <c:v>-1.0247451667875097E-7</c:v>
                </c:pt>
                <c:pt idx="1">
                  <c:v>2.32204882584311E-2</c:v>
                </c:pt>
                <c:pt idx="2">
                  <c:v>6.9516642864362307E-2</c:v>
                </c:pt>
                <c:pt idx="3">
                  <c:v>0.27541306654565156</c:v>
                </c:pt>
                <c:pt idx="4">
                  <c:v>0.56588543800380608</c:v>
                </c:pt>
                <c:pt idx="5">
                  <c:v>1.122972439067039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AEE-4541-A0B9-ADD185CC7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0664191"/>
        <c:axId val="1059840959"/>
      </c:scatterChart>
      <c:valAx>
        <c:axId val="1480664191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alibri" panose="020F0502020204030204" pitchFamily="34" charset="0"/>
                    <a:cs typeface="Calibri" panose="020F0502020204030204" pitchFamily="34" charset="0"/>
                  </a:rPr>
                  <a:t>Tenor</a:t>
                </a:r>
                <a:br>
                  <a:rPr lang="en-US">
                    <a:latin typeface="Calibri" panose="020F0502020204030204" pitchFamily="34" charset="0"/>
                    <a:cs typeface="Calibri" panose="020F0502020204030204" pitchFamily="34" charset="0"/>
                  </a:rPr>
                </a:br>
                <a:r>
                  <a:rPr lang="en-US" sz="800" i="1">
                    <a:latin typeface="Calibri" panose="020F0502020204030204" pitchFamily="34" charset="0"/>
                    <a:cs typeface="Calibri" panose="020F0502020204030204" pitchFamily="34" charset="0"/>
                  </a:rPr>
                  <a:t>(In Year)</a:t>
                </a:r>
                <a:endParaRPr lang="en-US" i="1">
                  <a:latin typeface="Calibri" panose="020F0502020204030204" pitchFamily="34" charset="0"/>
                  <a:cs typeface="Calibri" panose="020F0502020204030204" pitchFamily="34" charset="0"/>
                </a:endParaRPr>
              </a:p>
            </c:rich>
          </c:tx>
          <c:layout>
            <c:manualLayout>
              <c:xMode val="edge"/>
              <c:yMode val="edge"/>
              <c:x val="0.49572955276365377"/>
              <c:y val="0.919093169829662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9840959"/>
        <c:crosses val="autoZero"/>
        <c:crossBetween val="midCat"/>
        <c:majorUnit val="0.5"/>
      </c:valAx>
      <c:valAx>
        <c:axId val="1059840959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</a:rPr>
                  <a:t>Rate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066419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674614027029625"/>
          <c:y val="0.48855443462781789"/>
          <c:w val="0.14324371582080056"/>
          <c:h val="0.288293596345380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22" fmlaLink="'NCD Rate'!$AT$40:$AT$41" fmlaRange="'NCD Rate'!$AT$2:$AT$4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microsoft.com/office/2011/relationships/webextension" Target="../webextensions/webextension2.xml"/><Relationship Id="rId2" Type="http://schemas.openxmlformats.org/officeDocument/2006/relationships/image" Target="../media/image1.png"/><Relationship Id="rId1" Type="http://schemas.microsoft.com/office/2011/relationships/webextension" Target="../webextensions/webextension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152401</xdr:colOff>
      <xdr:row>1</xdr:row>
      <xdr:rowOff>152400</xdr:rowOff>
    </xdr:from>
    <xdr:to>
      <xdr:col>16</xdr:col>
      <xdr:colOff>152400</xdr:colOff>
      <xdr:row>31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5</xdr:row>
          <xdr:rowOff>0</xdr:rowOff>
        </xdr:from>
        <xdr:to>
          <xdr:col>6</xdr:col>
          <xdr:colOff>409575</xdr:colOff>
          <xdr:row>6</xdr:row>
          <xdr:rowOff>114300</xdr:rowOff>
        </xdr:to>
        <xdr:sp macro="" textlink="">
          <xdr:nvSpPr>
            <xdr:cNvPr id="9219" name="Drop Dow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5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0</xdr:col>
      <xdr:colOff>853432</xdr:colOff>
      <xdr:row>8</xdr:row>
      <xdr:rowOff>137948</xdr:rowOff>
    </xdr:from>
    <xdr:to>
      <xdr:col>15</xdr:col>
      <xdr:colOff>333375</xdr:colOff>
      <xdr:row>34</xdr:row>
      <xdr:rowOff>78441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868619</xdr:colOff>
      <xdr:row>34</xdr:row>
      <xdr:rowOff>103306</xdr:rowOff>
    </xdr:from>
    <xdr:to>
      <xdr:col>15</xdr:col>
      <xdr:colOff>352425</xdr:colOff>
      <xdr:row>37</xdr:row>
      <xdr:rowOff>134605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868619" y="6799381"/>
          <a:ext cx="9675556" cy="6027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 u="sng">
              <a:latin typeface="Calibri" panose="020F0502020204030204" pitchFamily="34" charset="0"/>
              <a:cs typeface="Calibri" panose="020F0502020204030204" pitchFamily="34" charset="0"/>
            </a:rPr>
            <a:t>Note:</a:t>
          </a:r>
          <a:r>
            <a:rPr lang="en-US" sz="1400" b="1" u="none">
              <a:latin typeface="Calibri" panose="020F0502020204030204" pitchFamily="34" charset="0"/>
              <a:cs typeface="Calibri" panose="020F0502020204030204" pitchFamily="34" charset="0"/>
            </a:rPr>
            <a:t> </a:t>
          </a:r>
          <a:r>
            <a:rPr lang="en-US" sz="1400">
              <a:latin typeface="Calibri" panose="020F0502020204030204" pitchFamily="34" charset="0"/>
              <a:cs typeface="Calibri" panose="020F0502020204030204" pitchFamily="34" charset="0"/>
            </a:rPr>
            <a:t>The </a:t>
          </a:r>
          <a:r>
            <a:rPr lang="en-US" sz="1400" b="1">
              <a:latin typeface="Calibri" panose="020F0502020204030204" pitchFamily="34" charset="0"/>
              <a:cs typeface="Calibri" panose="020F0502020204030204" pitchFamily="34" charset="0"/>
            </a:rPr>
            <a:t>NCD Rate </a:t>
          </a:r>
          <a:r>
            <a:rPr lang="en-US" sz="1400">
              <a:latin typeface="Calibri" panose="020F0502020204030204" pitchFamily="34" charset="0"/>
              <a:cs typeface="Calibri" panose="020F0502020204030204" pitchFamily="34" charset="0"/>
            </a:rPr>
            <a:t>is for short terms, which are from </a:t>
          </a:r>
          <a:r>
            <a:rPr lang="en-US" sz="1400" b="1">
              <a:latin typeface="Calibri" panose="020F0502020204030204" pitchFamily="34" charset="0"/>
              <a:cs typeface="Calibri" panose="020F0502020204030204" pitchFamily="34" charset="0"/>
            </a:rPr>
            <a:t>7 days </a:t>
          </a:r>
          <a:r>
            <a:rPr lang="en-US" sz="1400">
              <a:latin typeface="Calibri" panose="020F0502020204030204" pitchFamily="34" charset="0"/>
              <a:cs typeface="Calibri" panose="020F0502020204030204" pitchFamily="34" charset="0"/>
            </a:rPr>
            <a:t>to </a:t>
          </a:r>
          <a:r>
            <a:rPr lang="en-US" sz="1400" b="1">
              <a:latin typeface="Calibri" panose="020F0502020204030204" pitchFamily="34" charset="0"/>
              <a:cs typeface="Calibri" panose="020F0502020204030204" pitchFamily="34" charset="0"/>
            </a:rPr>
            <a:t>365 days</a:t>
          </a:r>
          <a:r>
            <a:rPr lang="en-US" sz="1400">
              <a:latin typeface="Calibri" panose="020F0502020204030204" pitchFamily="34" charset="0"/>
              <a:cs typeface="Calibri" panose="020F0502020204030204" pitchFamily="34" charset="0"/>
            </a:rPr>
            <a:t>, while the </a:t>
          </a:r>
          <a:r>
            <a:rPr lang="en-US" sz="1400" b="1">
              <a:latin typeface="Calibri" panose="020F0502020204030204" pitchFamily="34" charset="0"/>
              <a:cs typeface="Calibri" panose="020F0502020204030204" pitchFamily="34" charset="0"/>
            </a:rPr>
            <a:t>Government Bond Rate </a:t>
          </a:r>
          <a:r>
            <a:rPr lang="en-US" sz="1400">
              <a:latin typeface="Calibri" panose="020F0502020204030204" pitchFamily="34" charset="0"/>
              <a:cs typeface="Calibri" panose="020F0502020204030204" pitchFamily="34" charset="0"/>
            </a:rPr>
            <a:t>is for long terms, which are from </a:t>
          </a:r>
          <a:r>
            <a:rPr lang="en-US" sz="1400" b="1">
              <a:latin typeface="Calibri" panose="020F0502020204030204" pitchFamily="34" charset="0"/>
              <a:cs typeface="Calibri" panose="020F0502020204030204" pitchFamily="34" charset="0"/>
            </a:rPr>
            <a:t>1 year </a:t>
          </a:r>
          <a:r>
            <a:rPr lang="en-US" sz="1400">
              <a:latin typeface="Calibri" panose="020F0502020204030204" pitchFamily="34" charset="0"/>
              <a:cs typeface="Calibri" panose="020F0502020204030204" pitchFamily="34" charset="0"/>
            </a:rPr>
            <a:t>to </a:t>
          </a:r>
          <a:r>
            <a:rPr lang="en-US" sz="1400" b="1">
              <a:latin typeface="Calibri" panose="020F0502020204030204" pitchFamily="34" charset="0"/>
              <a:cs typeface="Calibri" panose="020F0502020204030204" pitchFamily="34" charset="0"/>
            </a:rPr>
            <a:t>5 years</a:t>
          </a:r>
          <a:r>
            <a:rPr lang="en-US" sz="1400">
              <a:latin typeface="Calibri" panose="020F0502020204030204" pitchFamily="34" charset="0"/>
              <a:cs typeface="Calibri" panose="020F0502020204030204" pitchFamily="34" charset="0"/>
            </a:rPr>
            <a:t>.</a:t>
          </a:r>
          <a:endParaRPr lang="en-US" sz="1400">
            <a:solidFill>
              <a:sysClr val="windowText" lastClr="000000"/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22</xdr:row>
      <xdr:rowOff>0</xdr:rowOff>
    </xdr:from>
    <xdr:to>
      <xdr:col>8</xdr:col>
      <xdr:colOff>0</xdr:colOff>
      <xdr:row>27</xdr:row>
      <xdr:rowOff>0</xdr:rowOff>
    </xdr:to>
    <mc:AlternateContent xmlns:mc="http://schemas.openxmlformats.org/markup-compatibility/2006">
      <mc:Choice xmlns:we="http://schemas.microsoft.com/office/webextensions/webextension/2010/11" Requires="we">
        <xdr:graphicFrame macro="">
          <xdr:nvGraphicFramePr>
            <xdr:cNvPr id="3" name="Calendar" hidden="1">
              <a:extLst>
                <a:ext uri="{FF2B5EF4-FFF2-40B4-BE49-F238E27FC236}">
                  <a16:creationId xmlns:a16="http://schemas.microsoft.com/office/drawing/2014/main" id="{00000000-0008-0000-0600-000003000000}"/>
                </a:ext>
              </a:extLst>
            </xdr:cNvPr>
            <xdr:cNvGraphicFramePr>
              <a:graphicFrameLocks noGrp="1"/>
            </xdr:cNvGraphicFramePr>
          </xdr:nvGraphicFramePr>
          <xdr:xfrm>
            <a:off x="0" y="0"/>
            <a:ext cx="0" cy="0"/>
          </xdr:xfrm>
          <a:graphic>
            <a:graphicData uri="http://schemas.microsoft.com/office/webextensions/webextension/2010/11">
              <we:webextensionref xmlns:we="http://schemas.microsoft.com/office/webextensions/webextension/2010/11" xmlns:r="http://schemas.openxmlformats.org/officeDocument/2006/relationships" r:id="rId1"/>
            </a:graphicData>
          </a:graphic>
        </xdr:graphicFrame>
      </mc:Choice>
      <mc:Fallback>
        <xdr:pic>
          <xdr:nvPicPr>
            <xdr:cNvPr id="3" name="Calendar">
              <a:extLst>
                <a:ext uri="{FF2B5EF4-FFF2-40B4-BE49-F238E27FC236}">
                  <a16:creationId xmlns:a16="http://schemas.microsoft.com/office/drawing/2014/main" id="{00000000-0008-0000-0600-000003000000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prstGeom prst="rect">
              <a:avLst/>
            </a:prstGeom>
          </xdr:spPr>
        </xdr:pic>
      </mc:Fallback>
    </mc:AlternateContent>
    <xdr:clientData/>
  </xdr:twoCellAnchor>
  <xdr:twoCellAnchor>
    <xdr:from>
      <xdr:col>5</xdr:col>
      <xdr:colOff>0</xdr:colOff>
      <xdr:row>22</xdr:row>
      <xdr:rowOff>0</xdr:rowOff>
    </xdr:from>
    <xdr:to>
      <xdr:col>8</xdr:col>
      <xdr:colOff>0</xdr:colOff>
      <xdr:row>27</xdr:row>
      <xdr:rowOff>0</xdr:rowOff>
    </xdr:to>
    <mc:AlternateContent xmlns:mc="http://schemas.openxmlformats.org/markup-compatibility/2006">
      <mc:Choice xmlns:we="http://schemas.microsoft.com/office/webextensions/webextension/2010/11" Requires="we">
        <xdr:graphicFrame macro="">
          <xdr:nvGraphicFramePr>
            <xdr:cNvPr id="2" name="Calendar" hidden="1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GraphicFramePr>
              <a:graphicFrameLocks noGrp="1"/>
            </xdr:cNvGraphicFramePr>
          </xdr:nvGraphicFramePr>
          <xdr:xfrm>
            <a:off x="0" y="0"/>
            <a:ext cx="0" cy="0"/>
          </xdr:xfrm>
          <a:graphic>
            <a:graphicData uri="http://schemas.microsoft.com/office/webextensions/webextension/2010/11">
              <we:webextensionref xmlns:we="http://schemas.microsoft.com/office/webextensions/webextension/2010/11" xmlns:r="http://schemas.openxmlformats.org/officeDocument/2006/relationships" r:id="rId3"/>
            </a:graphicData>
          </a:graphic>
        </xdr:graphicFrame>
      </mc:Choice>
      <mc:Fallback>
        <xdr:pic>
          <xdr:nvPicPr>
            <xdr:cNvPr id="2" name="Calendar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prstGeom prst="rect">
              <a:avLst/>
            </a:prstGeom>
          </xdr:spPr>
        </xdr:pic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heachkeav.ang\Downloads\SMD-022-NCD%20Bidder%20List_SMD-22-NCD%20Bidder%20List_Update_v1%20(51).xlsx" TargetMode="External"/><Relationship Id="rId1" Type="http://schemas.openxmlformats.org/officeDocument/2006/relationships/externalLinkPath" Target="file:///C:\Users\gheachkeav.ang\Downloads\SMD-022-NCD%20Bidder%20List_SMD-22-NCD%20Bidder%20List_Update_v1%20(5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3">
          <cell r="K3"/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pichbolreach Long" refreshedDate="45876.613521296298" createdVersion="8" refreshedVersion="8" minRefreshableVersion="3" recordCount="1392" xr:uid="{2B9E9CD7-4842-4C40-A90B-FD94B8582261}">
  <cacheSource type="worksheet">
    <worksheetSource ref="A4:N1396" sheet="NCD Data "/>
  </cacheSource>
  <cacheFields count="17">
    <cacheField name="Auction Date " numFmtId="166">
      <sharedItems containsSemiMixedTypes="0" containsNonDate="0" containsDate="1" containsString="0" minDate="2022-09-07T00:00:00" maxDate="2025-08-01T00:00:00" count="125">
        <d v="2022-09-07T00:00:00"/>
        <d v="2022-09-21T00:00:00"/>
        <d v="2022-11-13T00:00:00"/>
        <d v="2022-11-30T00:00:00"/>
        <d v="2022-12-14T00:00:00"/>
        <d v="2023-01-25T00:00:00"/>
        <d v="2023-02-01T00:00:00"/>
        <d v="2023-02-15T00:00:00"/>
        <d v="2023-02-22T00:00:00"/>
        <d v="2023-03-08T00:00:00"/>
        <d v="2023-03-22T00:00:00"/>
        <d v="2023-04-05T00:00:00"/>
        <d v="2023-04-19T00:00:00"/>
        <d v="2023-05-03T00:00:00"/>
        <d v="2023-05-17T00:00:00"/>
        <d v="2023-05-24T00:00:00"/>
        <d v="2023-05-31T00:00:00"/>
        <d v="2023-06-14T00:00:00"/>
        <d v="2023-06-28T00:00:00"/>
        <d v="2023-07-12T00:00:00"/>
        <d v="2023-07-19T00:00:00"/>
        <d v="2023-07-26T00:00:00"/>
        <d v="2023-08-09T00:00:00"/>
        <d v="2023-08-16T00:00:00"/>
        <d v="2023-08-23T00:00:00"/>
        <d v="2023-08-30T00:00:00"/>
        <d v="2023-09-06T00:00:00"/>
        <d v="2023-09-13T00:00:00"/>
        <d v="2023-09-20T00:00:00"/>
        <d v="2023-09-27T00:00:00"/>
        <d v="2023-10-04T00:00:00"/>
        <d v="2023-10-11T00:00:00"/>
        <d v="2023-10-18T00:00:00"/>
        <d v="2023-10-25T00:00:00"/>
        <d v="2023-11-01T00:00:00"/>
        <d v="2023-11-15T00:00:00"/>
        <d v="2023-11-22T00:00:00"/>
        <d v="2023-11-29T00:00:00"/>
        <d v="2023-12-06T00:00:00"/>
        <d v="2023-12-13T00:00:00"/>
        <d v="2023-12-20T00:00:00"/>
        <d v="2023-12-27T00:00:00"/>
        <d v="2024-01-03T00:00:00"/>
        <d v="2024-01-10T00:00:00"/>
        <d v="2024-01-17T00:00:00"/>
        <d v="2024-01-24T00:00:00"/>
        <d v="2024-01-31T00:00:00"/>
        <d v="2024-02-07T00:00:00"/>
        <d v="2024-02-14T00:00:00"/>
        <d v="2024-02-21T00:00:00"/>
        <d v="2024-02-28T00:00:00"/>
        <d v="2024-03-06T00:00:00"/>
        <d v="2024-03-13T00:00:00"/>
        <d v="2024-03-20T00:00:00"/>
        <d v="2024-03-27T00:00:00"/>
        <d v="2024-04-03T00:00:00"/>
        <d v="2024-04-10T00:00:00"/>
        <d v="2024-04-17T00:00:00"/>
        <d v="2024-04-24T00:00:00"/>
        <d v="2024-05-01T00:00:00"/>
        <d v="2024-05-08T00:00:00"/>
        <d v="2024-05-15T00:00:00"/>
        <d v="2024-05-22T00:00:00"/>
        <d v="2024-05-29T00:00:00"/>
        <d v="2024-06-05T00:00:00"/>
        <d v="2024-06-12T00:00:00"/>
        <d v="2024-06-19T00:00:00"/>
        <d v="2024-06-26T13:45:00"/>
        <d v="2024-07-03T13:45:00"/>
        <d v="2024-07-10T01:45:00"/>
        <d v="2024-07-17T13:45:00"/>
        <d v="2024-07-24T13:45:00"/>
        <d v="2024-07-31T13:45:00"/>
        <d v="2024-08-07T13:45:00"/>
        <d v="2024-08-14T13:45:00"/>
        <d v="2024-08-21T13:45:00"/>
        <d v="2024-08-28T13:45:00"/>
        <d v="2024-09-04T13:45:00"/>
        <d v="2024-09-11T13:45:00"/>
        <d v="2024-09-18T13:45:00"/>
        <d v="2024-09-25T13:45:00"/>
        <d v="2024-10-09T13:45:00"/>
        <d v="2024-10-16T13:45:00"/>
        <d v="2024-10-23T13:45:00"/>
        <d v="2024-10-30T13:45:00"/>
        <d v="2024-11-06T00:00:00"/>
        <d v="2024-11-19T00:00:00"/>
        <d v="2024-11-20T00:00:00"/>
        <d v="2024-11-27T00:00:00"/>
        <d v="2024-12-04T00:00:00"/>
        <d v="2024-12-11T00:00:00"/>
        <d v="2024-12-18T00:00:00"/>
        <d v="2024-12-25T00:00:00"/>
        <d v="2024-12-31T00:00:00"/>
        <d v="2025-01-08T00:00:00"/>
        <d v="2025-01-15T00:00:00"/>
        <d v="2025-01-22T00:00:00"/>
        <d v="2025-01-29T00:00:00"/>
        <d v="2025-02-05T00:00:00"/>
        <d v="2025-02-12T00:00:00"/>
        <d v="2025-02-19T00:00:00"/>
        <d v="2025-02-26T00:00:00"/>
        <d v="2025-03-05T00:00:00"/>
        <d v="2025-03-12T00:00:00"/>
        <d v="2025-03-19T00:00:00"/>
        <d v="2025-03-26T00:00:00"/>
        <d v="2025-04-02T00:00:00"/>
        <d v="2025-04-09T00:00:00"/>
        <d v="2025-04-16T00:00:00"/>
        <d v="2025-04-23T00:00:00"/>
        <d v="2025-05-08T00:00:00"/>
        <d v="2025-05-21T00:00:00"/>
        <d v="2025-05-22T00:00:00"/>
        <d v="2025-05-29T00:00:00"/>
        <d v="2025-06-05T00:00:00"/>
        <d v="2025-06-12T00:00:00"/>
        <d v="2025-06-19T00:00:00"/>
        <d v="2025-06-25T00:00:00"/>
        <d v="2025-06-26T00:00:00"/>
        <d v="2025-07-03T13:45:00"/>
        <d v="2025-07-10T00:00:00"/>
        <d v="2025-07-17T00:00:00"/>
        <d v="2025-07-24T00:00:00"/>
        <d v="2025-07-25T00:00:00"/>
        <d v="2025-07-31T00:00:00"/>
      </sharedItems>
      <fieldGroup par="16"/>
    </cacheField>
    <cacheField name="Debt Securities Type" numFmtId="0">
      <sharedItems count="2">
        <s v="Government Bond "/>
        <s v="Negotiable Certificate of Deposit "/>
      </sharedItems>
    </cacheField>
    <cacheField name="Currency " numFmtId="0">
      <sharedItems/>
    </cacheField>
    <cacheField name="Tenor" numFmtId="0">
      <sharedItems containsBlank="1" count="14">
        <s v="1 Year"/>
        <s v="3 Years"/>
        <s v="7 Days"/>
        <s v="14 Days"/>
        <s v="28 Days"/>
        <s v="91 Days"/>
        <s v="182 Days"/>
        <s v="364 Days"/>
        <s v="2 Years"/>
        <s v="5 Years"/>
        <m/>
        <s v=" 1 Year"/>
        <s v=" 2 Years"/>
        <s v=" 3 Years"/>
      </sharedItems>
    </cacheField>
    <cacheField name="Settlement Date/ Issue Date" numFmtId="166">
      <sharedItems containsSemiMixedTypes="0" containsNonDate="0" containsDate="1" containsString="0" minDate="2022-09-09T00:00:00" maxDate="2025-08-01T00:00:00"/>
    </cacheField>
    <cacheField name="Maturity Date " numFmtId="166">
      <sharedItems containsNonDate="0" containsDate="1" containsString="0" containsBlank="1" minDate="2023-02-09T00:00:00" maxDate="2030-07-26T00:00:00"/>
    </cacheField>
    <cacheField name="Issue Amount" numFmtId="0">
      <sharedItems containsBlank="1" containsMixedTypes="1" containsNumber="1" containsInteger="1" minValue="3000000" maxValue="1425000000000" count="72">
        <s v="Undetermined "/>
        <n v="169000000000"/>
        <n v="214000000000"/>
        <n v="187000000000"/>
        <n v="17000000000"/>
        <n v="15000000000"/>
        <n v="108000000"/>
        <n v="179000000"/>
        <n v="72000000"/>
        <n v="78000000"/>
        <n v="15000000"/>
        <n v="3000000"/>
        <n v="21000000"/>
        <n v="10000000000"/>
        <n v="80000000"/>
        <n v="50000000"/>
        <n v="70000000"/>
        <n v="20000000"/>
        <n v="10000000"/>
        <n v="80000000000"/>
        <n v="60000000000"/>
        <n v="20000000000"/>
        <n v="40000000000"/>
        <n v="45000000"/>
        <n v="55000000000"/>
        <n v="5000000000"/>
        <n v="5000000"/>
        <n v="40000000"/>
        <n v="60000000"/>
        <n v="50000000000"/>
        <n v="30000000000"/>
        <n v="25000000"/>
        <n v="100000000000"/>
        <n v="120000000000"/>
        <n v="30000000"/>
        <n v="160000000000"/>
        <n v="240000000000"/>
        <n v="200000000000"/>
        <n v="180000000000"/>
        <n v="220000000000"/>
        <n v="250000000000"/>
        <n v="150000000000"/>
        <n v="300000000000"/>
        <n v="350000000000"/>
        <n v="400000000000"/>
        <n v="35000000"/>
        <n v="270000000000"/>
        <n v="500000000000"/>
        <n v="170000000000"/>
        <n v="600000000000"/>
        <n v="70000000000"/>
        <m/>
        <n v="65000000"/>
        <n v="700000000000"/>
        <n v="75000000"/>
        <n v="800000000000"/>
        <n v="140000000000"/>
        <n v="850000000000"/>
        <n v="25000000000"/>
        <n v="925000000000"/>
        <n v="1100000000000"/>
        <n v="1000000000000"/>
        <n v="2327000000"/>
        <n v="200000000"/>
        <n v="15050000"/>
        <n v="1200000000000"/>
        <n v="2500000000"/>
        <n v="941000000"/>
        <n v="1425000000000"/>
        <n v="25881000000"/>
        <n v="4400000000"/>
        <n v="25750000"/>
      </sharedItems>
    </cacheField>
    <cacheField name="Issue Rate/ Coupond Rate " numFmtId="43">
      <sharedItems containsString="0" containsBlank="1" containsNumber="1" minValue="0.3" maxValue="5"/>
    </cacheField>
    <cacheField name="Bidding Amount " numFmtId="0">
      <sharedItems containsString="0" containsBlank="1" containsNumber="1" minValue="0" maxValue="1739000000000"/>
    </cacheField>
    <cacheField name="Bidding Lowest Rate" numFmtId="43">
      <sharedItems containsString="0" containsBlank="1" containsNumber="1" minValue="0" maxValue="5.5"/>
    </cacheField>
    <cacheField name="Bidding Highest Rate" numFmtId="43">
      <sharedItems containsString="0" containsBlank="1" containsNumber="1" minValue="0" maxValue="6.5"/>
    </cacheField>
    <cacheField name="Accepted Amount" numFmtId="0">
      <sharedItems containsString="0" containsBlank="1" containsNumber="1" minValue="0" maxValue="1425000000000"/>
    </cacheField>
    <cacheField name="Accepted Rate " numFmtId="43">
      <sharedItems containsBlank="1" containsMixedTypes="1" containsNumber="1" minValue="0" maxValue="2.8"/>
    </cacheField>
    <cacheField name="Weighted Rate " numFmtId="43">
      <sharedItems containsString="0" containsBlank="1" containsNumber="1" minValue="0" maxValue="5.5"/>
    </cacheField>
    <cacheField name="Months (Auction Date )" numFmtId="0" databaseField="0">
      <fieldGroup base="0">
        <rangePr groupBy="months" startDate="2022-09-07T00:00:00" endDate="2025-08-01T00:00:00"/>
        <groupItems count="14">
          <s v="&lt;9/7/202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8/1/2025"/>
        </groupItems>
      </fieldGroup>
    </cacheField>
    <cacheField name="Quarters (Auction Date )" numFmtId="0" databaseField="0">
      <fieldGroup base="0">
        <rangePr groupBy="quarters" startDate="2022-09-07T00:00:00" endDate="2025-08-01T00:00:00"/>
        <groupItems count="6">
          <s v="&lt;9/7/2022"/>
          <s v="Qtr1"/>
          <s v="Qtr2"/>
          <s v="Qtr3"/>
          <s v="Qtr4"/>
          <s v="&gt;8/1/2025"/>
        </groupItems>
      </fieldGroup>
    </cacheField>
    <cacheField name="Years (Auction Date )" numFmtId="0" databaseField="0">
      <fieldGroup base="0">
        <rangePr groupBy="years" startDate="2022-09-07T00:00:00" endDate="2025-08-01T00:00:00"/>
        <groupItems count="6">
          <s v="&lt;9/7/2022"/>
          <s v="2022"/>
          <s v="2023"/>
          <s v="2024"/>
          <s v="2025"/>
          <s v="&gt;8/1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92">
  <r>
    <x v="0"/>
    <x v="0"/>
    <s v="KHR"/>
    <x v="0"/>
    <d v="2022-09-09T00:00:00"/>
    <d v="2023-09-09T00:00:00"/>
    <x v="0"/>
    <n v="2"/>
    <n v="41800000000"/>
    <n v="1.8"/>
    <n v="2.2000000000000002"/>
    <n v="41800000000"/>
    <s v="-"/>
    <n v="2.10478468899522"/>
  </r>
  <r>
    <x v="1"/>
    <x v="0"/>
    <s v="KHR"/>
    <x v="1"/>
    <d v="2022-09-23T00:00:00"/>
    <d v="2025-09-23T00:00:00"/>
    <x v="0"/>
    <n v="2.44"/>
    <n v="38800000000"/>
    <n v="3"/>
    <n v="5"/>
    <n v="0"/>
    <s v="-"/>
    <n v="4.4268041237113396"/>
  </r>
  <r>
    <x v="2"/>
    <x v="0"/>
    <s v="KHR"/>
    <x v="0"/>
    <d v="2022-11-15T00:00:00"/>
    <d v="2023-11-15T00:00:00"/>
    <x v="0"/>
    <n v="2.2000000000000002"/>
    <n v="49300000000"/>
    <n v="2.2000000000000002"/>
    <n v="5.5"/>
    <n v="24300000000"/>
    <s v="-"/>
    <n v="2.9079107505070998"/>
  </r>
  <r>
    <x v="3"/>
    <x v="0"/>
    <s v="KHR"/>
    <x v="1"/>
    <d v="2022-12-02T00:00:00"/>
    <d v="2025-12-02T00:00:00"/>
    <x v="0"/>
    <n v="3.2"/>
    <n v="1000000000"/>
    <n v="5.5"/>
    <n v="5.5"/>
    <n v="0"/>
    <s v="-"/>
    <n v="5.5"/>
  </r>
  <r>
    <x v="4"/>
    <x v="0"/>
    <s v="KHR"/>
    <x v="0"/>
    <d v="2022-12-16T00:00:00"/>
    <d v="2023-12-16T00:00:00"/>
    <x v="0"/>
    <n v="2.2000000000000002"/>
    <n v="29000000000"/>
    <n v="2.2000000000000002"/>
    <n v="6"/>
    <n v="6000000000"/>
    <s v="-"/>
    <n v="4.2531034482758603"/>
  </r>
  <r>
    <x v="5"/>
    <x v="0"/>
    <s v="KHR"/>
    <x v="0"/>
    <d v="2023-01-27T00:00:00"/>
    <d v="2024-01-27T00:00:00"/>
    <x v="0"/>
    <n v="3.48"/>
    <n v="24000000000"/>
    <n v="3.48"/>
    <n v="3.6"/>
    <n v="24000000000"/>
    <s v="-"/>
    <n v="3.58"/>
  </r>
  <r>
    <x v="6"/>
    <x v="1"/>
    <s v="KHR"/>
    <x v="2"/>
    <d v="2023-02-02T00:00:00"/>
    <d v="2023-02-09T00:00:00"/>
    <x v="1"/>
    <n v="0.85"/>
    <n v="110000000000"/>
    <n v="0.85"/>
    <n v="0.85"/>
    <n v="110000000000"/>
    <n v="0.85"/>
    <n v="0.85"/>
  </r>
  <r>
    <x v="6"/>
    <x v="1"/>
    <s v="KHR"/>
    <x v="3"/>
    <d v="2023-02-02T00:00:00"/>
    <d v="2023-02-16T00:00:00"/>
    <x v="2"/>
    <n v="0.95"/>
    <n v="246000000000"/>
    <n v="0.93"/>
    <n v="0.95"/>
    <n v="214000000000"/>
    <n v="0.95"/>
    <n v="0.94138211382113823"/>
  </r>
  <r>
    <x v="6"/>
    <x v="1"/>
    <s v="KHR"/>
    <x v="4"/>
    <d v="2023-02-02T00:00:00"/>
    <d v="2023-03-02T00:00:00"/>
    <x v="3"/>
    <n v="1.05"/>
    <n v="240000000000"/>
    <n v="1.03"/>
    <n v="1.05"/>
    <n v="187000000000"/>
    <n v="1.05"/>
    <n v="1.0349999999999999"/>
  </r>
  <r>
    <x v="6"/>
    <x v="1"/>
    <s v="KHR"/>
    <x v="5"/>
    <d v="2023-02-02T00:00:00"/>
    <d v="2023-05-04T00:00:00"/>
    <x v="4"/>
    <n v="1.59"/>
    <n v="17000000000"/>
    <n v="1.57"/>
    <n v="1.57"/>
    <n v="17000000000"/>
    <n v="1.57"/>
    <n v="1.57"/>
  </r>
  <r>
    <x v="6"/>
    <x v="1"/>
    <s v="KHR"/>
    <x v="6"/>
    <d v="2023-02-02T00:00:00"/>
    <d v="2023-08-03T00:00:00"/>
    <x v="5"/>
    <n v="1.79"/>
    <n v="15000000"/>
    <n v="1"/>
    <n v="1"/>
    <n v="15000000"/>
    <n v="1"/>
    <n v="1"/>
  </r>
  <r>
    <x v="6"/>
    <x v="1"/>
    <s v="KHR"/>
    <x v="7"/>
    <d v="2023-02-02T00:00:00"/>
    <d v="2024-02-01T00:00:00"/>
    <x v="6"/>
    <n v="1.98"/>
    <n v="100000000"/>
    <n v="1.8"/>
    <n v="1.8"/>
    <n v="100000000"/>
    <n v="1.8"/>
    <n v="1.8"/>
  </r>
  <r>
    <x v="6"/>
    <x v="1"/>
    <s v="USD"/>
    <x v="2"/>
    <d v="2023-02-02T00:00:00"/>
    <d v="2023-02-09T00:00:00"/>
    <x v="7"/>
    <n v="2.5"/>
    <n v="197000000"/>
    <n v="0.9"/>
    <n v="2.5"/>
    <n v="179000000"/>
    <n v="2.5"/>
    <n v="2.0989847715736039"/>
  </r>
  <r>
    <x v="6"/>
    <x v="1"/>
    <s v="USD"/>
    <x v="3"/>
    <d v="2023-02-02T00:00:00"/>
    <d v="2023-02-16T00:00:00"/>
    <x v="8"/>
    <n v="2.6"/>
    <n v="120000000"/>
    <n v="2"/>
    <n v="2.6"/>
    <n v="72000000"/>
    <n v="2.58"/>
    <n v="2.4891666666666672"/>
  </r>
  <r>
    <x v="6"/>
    <x v="1"/>
    <s v="USD"/>
    <x v="4"/>
    <d v="2023-02-02T00:00:00"/>
    <d v="2023-03-02T00:00:00"/>
    <x v="9"/>
    <n v="2.7"/>
    <n v="50000000"/>
    <n v="2.68"/>
    <n v="2.68"/>
    <n v="50000000"/>
    <n v="2.68"/>
    <n v="2.68"/>
  </r>
  <r>
    <x v="6"/>
    <x v="1"/>
    <s v="USD"/>
    <x v="5"/>
    <d v="2023-02-02T00:00:00"/>
    <d v="2023-05-04T00:00:00"/>
    <x v="10"/>
    <n v="2.8"/>
    <n v="6296000"/>
    <n v="2"/>
    <n v="2.7"/>
    <n v="6296000"/>
    <n v="2.7"/>
    <n v="2.3553367217280821"/>
  </r>
  <r>
    <x v="6"/>
    <x v="1"/>
    <s v="USD"/>
    <x v="6"/>
    <d v="2023-02-02T00:00:00"/>
    <d v="2023-08-03T00:00:00"/>
    <x v="11"/>
    <n v="2.9"/>
    <n v="4200000"/>
    <n v="1.8"/>
    <n v="2.88"/>
    <n v="3000000"/>
    <n v="1.8"/>
    <n v="2.108571428571429"/>
  </r>
  <r>
    <x v="6"/>
    <x v="1"/>
    <s v="USD"/>
    <x v="7"/>
    <d v="2023-02-02T00:00:00"/>
    <d v="2024-02-01T00:00:00"/>
    <x v="12"/>
    <n v="3"/>
    <n v="5400000"/>
    <n v="2.5"/>
    <n v="2.8"/>
    <n v="5400000"/>
    <n v="2.8"/>
    <n v="2.5222222222222221"/>
  </r>
  <r>
    <x v="7"/>
    <x v="1"/>
    <s v="KHR"/>
    <x v="2"/>
    <d v="2023-02-16T00:00:00"/>
    <d v="2023-02-23T00:00:00"/>
    <x v="1"/>
    <n v="0.85"/>
    <n v="164000000000"/>
    <n v="0.65"/>
    <n v="0.85"/>
    <n v="164000000000"/>
    <n v="0.85"/>
    <n v="0.73292682926829267"/>
  </r>
  <r>
    <x v="7"/>
    <x v="1"/>
    <s v="KHR"/>
    <x v="3"/>
    <d v="2023-02-16T00:00:00"/>
    <d v="2023-03-02T00:00:00"/>
    <x v="2"/>
    <n v="0.95"/>
    <n v="538000000000"/>
    <n v="0.75"/>
    <n v="0.95"/>
    <n v="214000000000"/>
    <n v="0.9"/>
    <n v="0.89330855018587363"/>
  </r>
  <r>
    <x v="7"/>
    <x v="1"/>
    <s v="KHR"/>
    <x v="4"/>
    <d v="2023-02-16T00:00:00"/>
    <d v="2023-03-16T00:00:00"/>
    <x v="3"/>
    <n v="1.05"/>
    <n v="295000000000"/>
    <n v="1"/>
    <n v="1.05"/>
    <n v="187000000000"/>
    <n v="1"/>
    <n v="1.005932203389831"/>
  </r>
  <r>
    <x v="7"/>
    <x v="1"/>
    <s v="KHR"/>
    <x v="5"/>
    <d v="2023-02-16T00:00:00"/>
    <d v="2023-05-18T00:00:00"/>
    <x v="4"/>
    <n v="1.59"/>
    <n v="19000000000"/>
    <n v="0.5"/>
    <n v="1.54"/>
    <n v="17000000000"/>
    <n v="1.54"/>
    <n v="1.4652631578947399"/>
  </r>
  <r>
    <x v="7"/>
    <x v="1"/>
    <s v="KHR"/>
    <x v="6"/>
    <d v="2023-02-16T00:00:00"/>
    <d v="2023-08-17T00:00:00"/>
    <x v="13"/>
    <n v="1.79"/>
    <n v="200000000"/>
    <n v="0.2"/>
    <n v="0.2"/>
    <n v="200000000"/>
    <n v="0.2"/>
    <n v="0.2"/>
  </r>
  <r>
    <x v="7"/>
    <x v="1"/>
    <s v="KHR"/>
    <x v="7"/>
    <d v="2023-02-16T00:00:00"/>
    <d v="2024-02-15T00:00:00"/>
    <x v="13"/>
    <n v="1.98"/>
    <n v="500000000"/>
    <n v="0.68"/>
    <n v="0.68"/>
    <n v="500000000"/>
    <n v="0.68"/>
    <n v="0.68"/>
  </r>
  <r>
    <x v="7"/>
    <x v="1"/>
    <s v="USD"/>
    <x v="2"/>
    <d v="2023-02-16T00:00:00"/>
    <d v="2023-02-23T00:00:00"/>
    <x v="14"/>
    <n v="1.08"/>
    <n v="212500000"/>
    <n v="1.49"/>
    <n v="1.8"/>
    <n v="80000000"/>
    <n v="1.75"/>
    <n v="1.7312941176470591"/>
  </r>
  <r>
    <x v="7"/>
    <x v="1"/>
    <s v="USD"/>
    <x v="3"/>
    <d v="2023-02-16T00:00:00"/>
    <d v="2023-03-02T00:00:00"/>
    <x v="15"/>
    <n v="1.85"/>
    <n v="115000000"/>
    <n v="1.45"/>
    <n v="1.85"/>
    <n v="50000000"/>
    <n v="1.65"/>
    <n v="1.6673913043478259"/>
  </r>
  <r>
    <x v="7"/>
    <x v="1"/>
    <s v="USD"/>
    <x v="4"/>
    <d v="2023-02-16T00:00:00"/>
    <d v="2023-03-16T00:00:00"/>
    <x v="16"/>
    <n v="1.92"/>
    <n v="115000000"/>
    <n v="1"/>
    <n v="1.92"/>
    <n v="70000000"/>
    <n v="1.82"/>
    <n v="1.6886956521739129"/>
  </r>
  <r>
    <x v="7"/>
    <x v="1"/>
    <s v="USD"/>
    <x v="5"/>
    <d v="2023-02-16T00:00:00"/>
    <d v="2023-05-18T00:00:00"/>
    <x v="17"/>
    <n v="2"/>
    <n v="35500000"/>
    <n v="0.6"/>
    <n v="2"/>
    <n v="20000000"/>
    <n v="2"/>
    <n v="1.7408450704225349"/>
  </r>
  <r>
    <x v="7"/>
    <x v="1"/>
    <s v="USD"/>
    <x v="6"/>
    <d v="2023-02-16T00:00:00"/>
    <d v="2023-08-17T00:00:00"/>
    <x v="18"/>
    <n v="2.0499999999999998"/>
    <n v="26600000"/>
    <n v="0.8"/>
    <n v="2.0499999999999998"/>
    <n v="10000000"/>
    <n v="1.9"/>
    <n v="1.759398496240602"/>
  </r>
  <r>
    <x v="7"/>
    <x v="1"/>
    <s v="USD"/>
    <x v="7"/>
    <d v="2023-02-16T00:00:00"/>
    <d v="2024-02-15T00:00:00"/>
    <x v="17"/>
    <n v="2.2000000000000002"/>
    <n v="37500000"/>
    <n v="1"/>
    <n v="2.15"/>
    <n v="20000000"/>
    <n v="2.15"/>
    <n v="1.978666666666667"/>
  </r>
  <r>
    <x v="8"/>
    <x v="1"/>
    <s v="KHR"/>
    <x v="2"/>
    <d v="2023-02-23T00:00:00"/>
    <d v="2023-03-02T00:00:00"/>
    <x v="1"/>
    <n v="0.85"/>
    <n v="130000000000"/>
    <n v="0.8"/>
    <n v="0.85"/>
    <n v="130000000000"/>
    <n v="0.85"/>
    <n v="0.81153846153846154"/>
  </r>
  <r>
    <x v="8"/>
    <x v="1"/>
    <s v="KHR"/>
    <x v="3"/>
    <d v="2023-02-23T00:00:00"/>
    <d v="2023-03-09T00:00:00"/>
    <x v="2"/>
    <n v="0.95"/>
    <n v="390000000000"/>
    <n v="0.8"/>
    <n v="0.94"/>
    <n v="214000000000"/>
    <n v="0.9"/>
    <n v="0.87282051282051287"/>
  </r>
  <r>
    <x v="8"/>
    <x v="1"/>
    <s v="KHR"/>
    <x v="4"/>
    <d v="2023-02-23T00:00:00"/>
    <d v="2023-03-23T00:00:00"/>
    <x v="3"/>
    <n v="1.05"/>
    <n v="140000000000"/>
    <n v="0.95"/>
    <n v="1.05"/>
    <n v="140000000000"/>
    <n v="1.05"/>
    <n v="0.99142857142857144"/>
  </r>
  <r>
    <x v="8"/>
    <x v="1"/>
    <s v="KHR"/>
    <x v="5"/>
    <d v="2023-02-23T00:00:00"/>
    <d v="2023-05-25T00:00:00"/>
    <x v="4"/>
    <n v="1.59"/>
    <n v="16200000000"/>
    <n v="1"/>
    <n v="1.59"/>
    <n v="16200000000"/>
    <n v="1.59"/>
    <n v="1.06283950617284"/>
  </r>
  <r>
    <x v="8"/>
    <x v="1"/>
    <s v="KHR"/>
    <x v="6"/>
    <d v="2023-02-23T00:00:00"/>
    <d v="2023-08-24T00:00:00"/>
    <x v="13"/>
    <n v="1.79"/>
    <m/>
    <m/>
    <m/>
    <m/>
    <m/>
    <m/>
  </r>
  <r>
    <x v="8"/>
    <x v="1"/>
    <s v="KHR"/>
    <x v="7"/>
    <d v="2023-02-23T00:00:00"/>
    <d v="2024-02-22T00:00:00"/>
    <x v="13"/>
    <n v="1.98"/>
    <m/>
    <m/>
    <m/>
    <m/>
    <m/>
    <m/>
  </r>
  <r>
    <x v="8"/>
    <x v="0"/>
    <s v="KHR"/>
    <x v="8"/>
    <d v="2023-02-24T00:00:00"/>
    <d v="2025-02-24T00:00:00"/>
    <x v="0"/>
    <n v="4"/>
    <n v="76000000000"/>
    <n v="4.05"/>
    <n v="4.5"/>
    <n v="72000000000"/>
    <s v="-"/>
    <n v="4.1131578947368403"/>
  </r>
  <r>
    <x v="8"/>
    <x v="1"/>
    <s v="USD"/>
    <x v="2"/>
    <d v="2023-02-23T00:00:00"/>
    <d v="2023-03-02T00:00:00"/>
    <x v="14"/>
    <n v="1.08"/>
    <n v="85500000"/>
    <n v="0.9"/>
    <n v="1.7"/>
    <n v="80000000"/>
    <n v="1.7"/>
    <n v="1.2865497076023391"/>
  </r>
  <r>
    <x v="8"/>
    <x v="1"/>
    <s v="USD"/>
    <x v="3"/>
    <d v="2023-02-23T00:00:00"/>
    <d v="2023-03-09T00:00:00"/>
    <x v="15"/>
    <n v="1.85"/>
    <n v="110000000"/>
    <n v="0.8"/>
    <n v="1.75"/>
    <n v="50000000"/>
    <n v="1.38"/>
    <n v="1.308636363636364"/>
  </r>
  <r>
    <x v="8"/>
    <x v="1"/>
    <s v="USD"/>
    <x v="4"/>
    <d v="2023-02-23T00:00:00"/>
    <d v="2023-03-23T00:00:00"/>
    <x v="16"/>
    <n v="1.92"/>
    <n v="51953000"/>
    <n v="0.85"/>
    <n v="1.8"/>
    <n v="51953000"/>
    <n v="1.8"/>
    <n v="1.0512463187881349"/>
  </r>
  <r>
    <x v="8"/>
    <x v="1"/>
    <s v="USD"/>
    <x v="5"/>
    <d v="2023-02-23T00:00:00"/>
    <d v="2023-05-25T00:00:00"/>
    <x v="17"/>
    <n v="2"/>
    <n v="81797000"/>
    <n v="0.5"/>
    <n v="2"/>
    <n v="20000000"/>
    <n v="1.5"/>
    <n v="1.658983825812683"/>
  </r>
  <r>
    <x v="8"/>
    <x v="1"/>
    <s v="USD"/>
    <x v="6"/>
    <d v="2023-02-23T00:00:00"/>
    <d v="2023-08-24T00:00:00"/>
    <x v="18"/>
    <n v="2.0499999999999998"/>
    <n v="31360000"/>
    <n v="0.5"/>
    <n v="1.95"/>
    <n v="10000000"/>
    <n v="1.5"/>
    <n v="1.4790465561224491"/>
  </r>
  <r>
    <x v="8"/>
    <x v="1"/>
    <s v="USD"/>
    <x v="7"/>
    <d v="2023-02-23T00:00:00"/>
    <d v="2024-02-22T00:00:00"/>
    <x v="17"/>
    <n v="2.2000000000000002"/>
    <n v="32310000.000000004"/>
    <n v="1"/>
    <n v="2.2000000000000002"/>
    <n v="20000000"/>
    <n v="1.5"/>
    <n v="1.5309625502940269"/>
  </r>
  <r>
    <x v="9"/>
    <x v="1"/>
    <s v="KHR"/>
    <x v="2"/>
    <d v="2023-03-09T00:00:00"/>
    <d v="2023-03-16T00:00:00"/>
    <x v="19"/>
    <n v="0.85"/>
    <n v="245000000000"/>
    <n v="0.7"/>
    <n v="0.85"/>
    <n v="80000000000"/>
    <n v="0.8"/>
    <n v="0.77857142857142858"/>
  </r>
  <r>
    <x v="9"/>
    <x v="1"/>
    <s v="KHR"/>
    <x v="3"/>
    <d v="2023-03-09T00:00:00"/>
    <d v="2023-03-23T00:00:00"/>
    <x v="19"/>
    <n v="0.9"/>
    <n v="200000000000"/>
    <n v="0.75"/>
    <n v="0.89"/>
    <n v="80000000000"/>
    <n v="0.83"/>
    <n v="0.81699999999999995"/>
  </r>
  <r>
    <x v="9"/>
    <x v="1"/>
    <s v="KHR"/>
    <x v="4"/>
    <d v="2023-03-09T00:00:00"/>
    <d v="2023-04-06T00:00:00"/>
    <x v="20"/>
    <n v="1.05"/>
    <n v="100000000000"/>
    <n v="0.98"/>
    <n v="0.99"/>
    <n v="60000000000"/>
    <n v="0.99"/>
    <n v="0.98599999999999999"/>
  </r>
  <r>
    <x v="9"/>
    <x v="1"/>
    <s v="KHR"/>
    <x v="5"/>
    <d v="2023-03-09T00:00:00"/>
    <d v="2023-06-08T00:00:00"/>
    <x v="21"/>
    <n v="1.55"/>
    <n v="37600000000"/>
    <n v="0.7"/>
    <n v="1.53"/>
    <n v="20000000000"/>
    <n v="1.49"/>
    <n v="1.4709574468085109"/>
  </r>
  <r>
    <x v="9"/>
    <x v="1"/>
    <s v="KHR"/>
    <x v="6"/>
    <d v="2023-03-09T00:00:00"/>
    <d v="2023-09-07T00:00:00"/>
    <x v="13"/>
    <n v="1.58"/>
    <n v="10500000000"/>
    <n v="1.48"/>
    <n v="1.52"/>
    <n v="10000000000"/>
    <n v="1.52"/>
    <n v="1.5180952380952379"/>
  </r>
  <r>
    <x v="9"/>
    <x v="1"/>
    <s v="KHR"/>
    <x v="7"/>
    <d v="2023-03-09T00:00:00"/>
    <d v="2024-03-07T00:00:00"/>
    <x v="13"/>
    <n v="1.6"/>
    <n v="10500000000"/>
    <n v="1.5"/>
    <n v="1.6"/>
    <n v="10000000000"/>
    <n v="1.6"/>
    <n v="1.5952380952380949"/>
  </r>
  <r>
    <x v="9"/>
    <x v="1"/>
    <s v="USD"/>
    <x v="2"/>
    <d v="2023-03-09T00:00:00"/>
    <d v="2023-03-16T00:00:00"/>
    <x v="17"/>
    <n v="0.95"/>
    <n v="80250000"/>
    <n v="0.61"/>
    <n v="0.95"/>
    <n v="20000000"/>
    <n v="0.7"/>
    <n v="0.78984423676012505"/>
  </r>
  <r>
    <x v="9"/>
    <x v="1"/>
    <s v="USD"/>
    <x v="3"/>
    <d v="2023-03-09T00:00:00"/>
    <d v="2023-03-23T00:00:00"/>
    <x v="17"/>
    <n v="1.02"/>
    <n v="89000000"/>
    <n v="0.5"/>
    <n v="0.95"/>
    <n v="20000000"/>
    <n v="0.63"/>
    <n v="0.79067415730337076"/>
  </r>
  <r>
    <x v="9"/>
    <x v="1"/>
    <s v="USD"/>
    <x v="4"/>
    <d v="2023-03-09T00:00:00"/>
    <d v="2023-04-06T00:00:00"/>
    <x v="17"/>
    <n v="1.05"/>
    <n v="50000000"/>
    <n v="0.65"/>
    <n v="1.02"/>
    <n v="20000000"/>
    <n v="0.95"/>
    <n v="0.95099999999999996"/>
  </r>
  <r>
    <x v="9"/>
    <x v="1"/>
    <s v="USD"/>
    <x v="5"/>
    <d v="2023-03-09T00:00:00"/>
    <d v="2023-06-08T00:00:00"/>
    <x v="14"/>
    <n v="1.52"/>
    <n v="103330000"/>
    <n v="0.7"/>
    <n v="1.52"/>
    <n v="80000000"/>
    <n v="1.4"/>
    <n v="1.2547662827833159"/>
  </r>
  <r>
    <x v="9"/>
    <x v="1"/>
    <s v="USD"/>
    <x v="6"/>
    <d v="2023-03-09T00:00:00"/>
    <d v="2023-09-07T00:00:00"/>
    <x v="15"/>
    <n v="1.56"/>
    <n v="49100000"/>
    <n v="0.9"/>
    <n v="1.5"/>
    <n v="49100000"/>
    <n v="1.5"/>
    <n v="1.287169042769857"/>
  </r>
  <r>
    <x v="9"/>
    <x v="1"/>
    <s v="USD"/>
    <x v="7"/>
    <d v="2023-03-09T00:00:00"/>
    <d v="2024-03-07T00:00:00"/>
    <x v="15"/>
    <n v="1.58"/>
    <n v="49050000"/>
    <n v="1"/>
    <n v="1.58"/>
    <n v="49050000"/>
    <n v="1.58"/>
    <n v="1.2806523955147811"/>
  </r>
  <r>
    <x v="10"/>
    <x v="1"/>
    <s v="KHR"/>
    <x v="2"/>
    <d v="2023-03-23T00:00:00"/>
    <d v="2023-03-30T00:00:00"/>
    <x v="20"/>
    <n v="0.85"/>
    <n v="72000000000"/>
    <n v="0.78"/>
    <n v="0.82"/>
    <n v="60000000000"/>
    <n v="0.78"/>
    <n v="0.78611111111111109"/>
  </r>
  <r>
    <x v="10"/>
    <x v="1"/>
    <s v="KHR"/>
    <x v="3"/>
    <d v="2023-03-23T00:00:00"/>
    <d v="2023-04-06T00:00:00"/>
    <x v="20"/>
    <n v="0.9"/>
    <n v="113500000000"/>
    <n v="0.8"/>
    <n v="0.85"/>
    <n v="60000000000"/>
    <n v="0.83"/>
    <n v="0.81740088105726871"/>
  </r>
  <r>
    <x v="10"/>
    <x v="1"/>
    <s v="KHR"/>
    <x v="4"/>
    <d v="2023-03-23T00:00:00"/>
    <d v="2023-04-20T00:00:00"/>
    <x v="22"/>
    <n v="1.05"/>
    <n v="70000000000"/>
    <n v="0.95"/>
    <n v="1.05"/>
    <n v="40000000000"/>
    <n v="0.98"/>
    <n v="0.98142857142857143"/>
  </r>
  <r>
    <x v="10"/>
    <x v="1"/>
    <s v="KHR"/>
    <x v="5"/>
    <d v="2023-03-23T00:00:00"/>
    <d v="2023-06-22T00:00:00"/>
    <x v="21"/>
    <n v="1.55"/>
    <n v="20800000000"/>
    <n v="0.25"/>
    <n v="1.5"/>
    <n v="20000000000"/>
    <n v="1.48"/>
    <n v="1.46875"/>
  </r>
  <r>
    <x v="10"/>
    <x v="1"/>
    <s v="KHR"/>
    <x v="6"/>
    <d v="2023-03-23T00:00:00"/>
    <d v="2023-09-21T00:00:00"/>
    <x v="13"/>
    <n v="1.58"/>
    <n v="8199999999.999999"/>
    <n v="1.08"/>
    <n v="1.08"/>
    <n v="8199999999.999999"/>
    <n v="1.08"/>
    <n v="1.08"/>
  </r>
  <r>
    <x v="10"/>
    <x v="1"/>
    <s v="KHR"/>
    <x v="7"/>
    <d v="2023-03-23T00:00:00"/>
    <d v="2024-03-21T00:00:00"/>
    <x v="13"/>
    <n v="1.6"/>
    <m/>
    <m/>
    <m/>
    <m/>
    <m/>
    <m/>
  </r>
  <r>
    <x v="10"/>
    <x v="0"/>
    <s v="KHR"/>
    <x v="1"/>
    <d v="2023-03-24T00:00:00"/>
    <d v="2026-03-24T00:00:00"/>
    <x v="0"/>
    <n v="4.2"/>
    <n v="4000000000"/>
    <n v="4.5"/>
    <n v="4.5"/>
    <n v="4000000000"/>
    <s v="-"/>
    <n v="4.5"/>
  </r>
  <r>
    <x v="10"/>
    <x v="1"/>
    <s v="USD"/>
    <x v="2"/>
    <d v="2023-03-23T00:00:00"/>
    <d v="2023-03-30T00:00:00"/>
    <x v="18"/>
    <n v="0.75"/>
    <n v="49000000"/>
    <n v="0.3"/>
    <n v="0.7"/>
    <n v="10000000"/>
    <n v="0.3"/>
    <n v="0.5418367346938775"/>
  </r>
  <r>
    <x v="10"/>
    <x v="1"/>
    <s v="USD"/>
    <x v="3"/>
    <d v="2023-03-23T00:00:00"/>
    <d v="2023-04-06T00:00:00"/>
    <x v="18"/>
    <n v="0.82"/>
    <n v="64050000"/>
    <n v="0.3"/>
    <n v="0.75"/>
    <n v="10000000"/>
    <n v="0.3"/>
    <n v="0.58356752537080403"/>
  </r>
  <r>
    <x v="10"/>
    <x v="1"/>
    <s v="USD"/>
    <x v="4"/>
    <d v="2023-03-23T00:00:00"/>
    <d v="2023-04-20T00:00:00"/>
    <x v="18"/>
    <n v="0.85"/>
    <n v="39000000"/>
    <n v="0.47"/>
    <n v="0.8"/>
    <n v="10000000"/>
    <n v="0.6"/>
    <n v="0.65974358974358971"/>
  </r>
  <r>
    <x v="10"/>
    <x v="1"/>
    <s v="USD"/>
    <x v="5"/>
    <d v="2023-03-23T00:00:00"/>
    <d v="2023-06-22T00:00:00"/>
    <x v="14"/>
    <n v="1.32"/>
    <n v="91370000"/>
    <n v="0.25"/>
    <n v="1.32"/>
    <n v="80000000"/>
    <n v="1.3"/>
    <n v="1.1131607748714021"/>
  </r>
  <r>
    <x v="10"/>
    <x v="1"/>
    <s v="USD"/>
    <x v="6"/>
    <d v="2023-03-23T00:00:00"/>
    <d v="2023-09-21T00:00:00"/>
    <x v="23"/>
    <n v="1.36"/>
    <n v="59000000"/>
    <n v="0.86"/>
    <n v="1.3"/>
    <n v="45000000"/>
    <n v="1.3"/>
    <n v="1.136271186440678"/>
  </r>
  <r>
    <x v="10"/>
    <x v="1"/>
    <s v="USD"/>
    <x v="7"/>
    <d v="2023-03-23T00:00:00"/>
    <d v="2024-03-21T00:00:00"/>
    <x v="23"/>
    <n v="1.38"/>
    <n v="27500000"/>
    <n v="1.3"/>
    <n v="1.38"/>
    <n v="27500000"/>
    <n v="1.38"/>
    <n v="1.334545454545454"/>
  </r>
  <r>
    <x v="11"/>
    <x v="1"/>
    <s v="KHR"/>
    <x v="2"/>
    <d v="2023-04-06T00:00:00"/>
    <d v="2023-04-13T00:00:00"/>
    <x v="24"/>
    <n v="0.8"/>
    <n v="85000000000"/>
    <n v="0.65"/>
    <n v="0.75"/>
    <n v="55000000000"/>
    <n v="0.73"/>
    <n v="0.71352941176470586"/>
  </r>
  <r>
    <x v="11"/>
    <x v="1"/>
    <s v="KHR"/>
    <x v="3"/>
    <d v="2023-04-06T00:00:00"/>
    <d v="2023-04-20T00:00:00"/>
    <x v="24"/>
    <n v="0.85"/>
    <n v="115000000000"/>
    <n v="0.7"/>
    <n v="0.78"/>
    <n v="55000000000"/>
    <n v="0.7"/>
    <n v="0.73826086956521741"/>
  </r>
  <r>
    <x v="11"/>
    <x v="1"/>
    <s v="KHR"/>
    <x v="4"/>
    <d v="2023-04-06T00:00:00"/>
    <d v="2023-05-04T00:00:00"/>
    <x v="22"/>
    <n v="1"/>
    <n v="95000000000"/>
    <n v="0.8"/>
    <n v="0.93"/>
    <n v="40000000000"/>
    <n v="0.85"/>
    <n v="0.87578947368421056"/>
  </r>
  <r>
    <x v="11"/>
    <x v="1"/>
    <s v="KHR"/>
    <x v="5"/>
    <d v="2023-04-06T00:00:00"/>
    <d v="2023-07-06T00:00:00"/>
    <x v="21"/>
    <n v="1.5"/>
    <n v="21433000000"/>
    <n v="0.9"/>
    <n v="1.5"/>
    <n v="20000000000"/>
    <n v="1.43"/>
    <n v="1.4178836373816079"/>
  </r>
  <r>
    <x v="11"/>
    <x v="1"/>
    <s v="KHR"/>
    <x v="6"/>
    <d v="2023-04-06T00:00:00"/>
    <d v="2023-10-05T00:00:00"/>
    <x v="25"/>
    <n v="1.53"/>
    <m/>
    <m/>
    <m/>
    <m/>
    <m/>
    <m/>
  </r>
  <r>
    <x v="11"/>
    <x v="1"/>
    <s v="KHR"/>
    <x v="7"/>
    <d v="2023-04-06T00:00:00"/>
    <d v="2024-04-04T00:00:00"/>
    <x v="25"/>
    <n v="0.55000000000000004"/>
    <m/>
    <m/>
    <m/>
    <m/>
    <m/>
    <m/>
  </r>
  <r>
    <x v="11"/>
    <x v="1"/>
    <s v="USD"/>
    <x v="2"/>
    <d v="2023-04-06T00:00:00"/>
    <d v="2023-04-13T00:00:00"/>
    <x v="26"/>
    <n v="0.55000000000000004"/>
    <n v="34000000"/>
    <n v="0.2"/>
    <n v="0.5"/>
    <n v="5000000"/>
    <n v="0.27"/>
    <n v="0.34558823529411759"/>
  </r>
  <r>
    <x v="11"/>
    <x v="1"/>
    <s v="USD"/>
    <x v="3"/>
    <d v="2023-04-06T00:00:00"/>
    <d v="2023-04-20T00:00:00"/>
    <x v="26"/>
    <n v="0.62"/>
    <n v="34000000"/>
    <n v="0.2"/>
    <n v="0.5"/>
    <n v="5000000"/>
    <n v="0.3"/>
    <n v="0.3926470588235294"/>
  </r>
  <r>
    <x v="11"/>
    <x v="1"/>
    <s v="USD"/>
    <x v="4"/>
    <d v="2023-04-06T00:00:00"/>
    <d v="2023-05-04T00:00:00"/>
    <x v="26"/>
    <n v="0.65"/>
    <n v="24000000"/>
    <n v="0.3"/>
    <n v="0.55000000000000004"/>
    <n v="5000000"/>
    <n v="0.4"/>
    <n v="0.46041666666666659"/>
  </r>
  <r>
    <x v="11"/>
    <x v="1"/>
    <s v="USD"/>
    <x v="5"/>
    <d v="2023-04-06T00:00:00"/>
    <d v="2023-07-06T00:00:00"/>
    <x v="14"/>
    <n v="1.1200000000000001"/>
    <n v="44870000"/>
    <n v="0.5"/>
    <n v="1.1200000000000001"/>
    <n v="44870000"/>
    <n v="1.1200000000000001"/>
    <n v="1.068183641631379"/>
  </r>
  <r>
    <x v="11"/>
    <x v="1"/>
    <s v="USD"/>
    <x v="6"/>
    <d v="2023-04-06T00:00:00"/>
    <d v="2023-10-05T00:00:00"/>
    <x v="27"/>
    <n v="1.1599999999999999"/>
    <m/>
    <m/>
    <m/>
    <m/>
    <m/>
    <m/>
  </r>
  <r>
    <x v="11"/>
    <x v="1"/>
    <s v="USD"/>
    <x v="7"/>
    <d v="2023-04-06T00:00:00"/>
    <d v="2024-04-04T00:00:00"/>
    <x v="23"/>
    <n v="1.18"/>
    <n v="2100000"/>
    <n v="1.17"/>
    <n v="1.18"/>
    <n v="2100000"/>
    <n v="1.18"/>
    <n v="1.17047619047619"/>
  </r>
  <r>
    <x v="12"/>
    <x v="1"/>
    <s v="KHR"/>
    <x v="2"/>
    <d v="2023-04-20T00:00:00"/>
    <d v="2023-04-27T00:00:00"/>
    <x v="24"/>
    <n v="0.8"/>
    <n v="127000000000"/>
    <n v="0.65"/>
    <n v="0.79"/>
    <n v="55000000000"/>
    <n v="0.71"/>
    <n v="0.7200787401574803"/>
  </r>
  <r>
    <x v="12"/>
    <x v="1"/>
    <s v="KHR"/>
    <x v="3"/>
    <d v="2023-04-20T00:00:00"/>
    <d v="2023-05-04T00:00:00"/>
    <x v="24"/>
    <n v="0.85"/>
    <n v="135000000000"/>
    <n v="0.65"/>
    <n v="0.84"/>
    <n v="55000000000"/>
    <n v="0.76"/>
    <n v="0.75111111111111106"/>
  </r>
  <r>
    <x v="12"/>
    <x v="1"/>
    <s v="KHR"/>
    <x v="4"/>
    <d v="2023-04-20T00:00:00"/>
    <d v="2023-05-18T00:00:00"/>
    <x v="22"/>
    <n v="1"/>
    <n v="72000000000"/>
    <n v="0.85"/>
    <n v="0.91"/>
    <n v="40000000000"/>
    <n v="0.91"/>
    <n v="0.8833333333333333"/>
  </r>
  <r>
    <x v="12"/>
    <x v="1"/>
    <s v="KHR"/>
    <x v="5"/>
    <d v="2023-04-20T00:00:00"/>
    <d v="2023-07-20T00:00:00"/>
    <x v="21"/>
    <n v="1.5"/>
    <n v="32070000000"/>
    <n v="1"/>
    <n v="1.42"/>
    <n v="20000000000"/>
    <n v="1.42"/>
    <n v="1.4034705332086059"/>
  </r>
  <r>
    <x v="12"/>
    <x v="1"/>
    <s v="KHR"/>
    <x v="6"/>
    <d v="2023-04-20T00:00:00"/>
    <d v="2023-10-19T00:00:00"/>
    <x v="25"/>
    <n v="1.53"/>
    <n v="2000000000"/>
    <n v="1.02"/>
    <n v="1.02"/>
    <n v="2000000000"/>
    <n v="1.02"/>
    <n v="1.02"/>
  </r>
  <r>
    <x v="12"/>
    <x v="1"/>
    <s v="KHR"/>
    <x v="7"/>
    <d v="2023-04-20T00:00:00"/>
    <d v="2024-04-18T00:00:00"/>
    <x v="25"/>
    <n v="0.55000000000000004"/>
    <m/>
    <m/>
    <m/>
    <m/>
    <m/>
    <m/>
  </r>
  <r>
    <x v="12"/>
    <x v="0"/>
    <s v="KHR"/>
    <x v="0"/>
    <d v="2023-04-21T00:00:00"/>
    <d v="2024-04-20T00:00:00"/>
    <x v="0"/>
    <n v="3.48"/>
    <n v="4000000000"/>
    <n v="3.6"/>
    <n v="3.6"/>
    <n v="4000000000"/>
    <s v="-"/>
    <n v="3.6"/>
  </r>
  <r>
    <x v="12"/>
    <x v="1"/>
    <s v="USD"/>
    <x v="2"/>
    <d v="2023-04-20T00:00:00"/>
    <d v="2023-04-27T00:00:00"/>
    <x v="26"/>
    <n v="0.55000000000000004"/>
    <n v="19900000"/>
    <n v="0.2"/>
    <n v="0.41"/>
    <n v="5000000"/>
    <n v="0.2"/>
    <n v="0.2527638190954774"/>
  </r>
  <r>
    <x v="12"/>
    <x v="1"/>
    <s v="USD"/>
    <x v="3"/>
    <d v="2023-04-20T00:00:00"/>
    <d v="2023-05-04T00:00:00"/>
    <x v="26"/>
    <n v="0.62"/>
    <n v="19900000"/>
    <n v="0.2"/>
    <n v="0.48"/>
    <n v="5000000"/>
    <n v="0.2"/>
    <n v="0.28291457286432159"/>
  </r>
  <r>
    <x v="12"/>
    <x v="1"/>
    <s v="USD"/>
    <x v="4"/>
    <d v="2023-04-20T00:00:00"/>
    <d v="2023-05-18T00:00:00"/>
    <x v="26"/>
    <n v="0.65"/>
    <n v="14900000"/>
    <n v="0.3"/>
    <n v="0.51"/>
    <n v="5000000"/>
    <n v="0.3"/>
    <n v="0.37046979865771812"/>
  </r>
  <r>
    <x v="12"/>
    <x v="1"/>
    <s v="USD"/>
    <x v="5"/>
    <d v="2023-04-20T00:00:00"/>
    <d v="2023-07-20T00:00:00"/>
    <x v="28"/>
    <n v="1.1200000000000001"/>
    <n v="32101999.999999996"/>
    <n v="0.7"/>
    <n v="1.1200000000000001"/>
    <n v="32101999.999999996"/>
    <n v="1.1200000000000001"/>
    <n v="0.98538408821880263"/>
  </r>
  <r>
    <x v="12"/>
    <x v="1"/>
    <s v="USD"/>
    <x v="6"/>
    <d v="2023-04-20T00:00:00"/>
    <d v="2023-10-19T00:00:00"/>
    <x v="27"/>
    <n v="1.1599999999999999"/>
    <n v="22200000"/>
    <n v="0.66"/>
    <n v="1.05"/>
    <n v="22200000"/>
    <n v="1.05"/>
    <n v="0.91846846846846841"/>
  </r>
  <r>
    <x v="12"/>
    <x v="1"/>
    <s v="USD"/>
    <x v="7"/>
    <d v="2023-04-20T00:00:00"/>
    <d v="2024-04-18T00:00:00"/>
    <x v="23"/>
    <n v="1.18"/>
    <n v="11270000"/>
    <n v="1"/>
    <n v="1.1499999999999999"/>
    <n v="11270000"/>
    <n v="1.1499999999999999"/>
    <n v="1.140534161490683"/>
  </r>
  <r>
    <x v="13"/>
    <x v="1"/>
    <s v="KHR"/>
    <x v="2"/>
    <d v="2023-05-05T00:00:00"/>
    <d v="2023-05-12T00:00:00"/>
    <x v="24"/>
    <n v="0.7"/>
    <n v="95000000000"/>
    <n v="0.55000000000000004"/>
    <n v="0.61"/>
    <n v="95000000000"/>
    <n v="0.61"/>
    <n v="0.58473684210526311"/>
  </r>
  <r>
    <x v="13"/>
    <x v="1"/>
    <s v="KHR"/>
    <x v="3"/>
    <d v="2023-05-05T00:00:00"/>
    <d v="2023-05-19T00:00:00"/>
    <x v="24"/>
    <n v="0.75"/>
    <n v="95000000000"/>
    <n v="0.57999999999999996"/>
    <n v="0.66"/>
    <n v="95000000000"/>
    <n v="0.66"/>
    <n v="0.62631578947368416"/>
  </r>
  <r>
    <x v="13"/>
    <x v="1"/>
    <s v="KHR"/>
    <x v="4"/>
    <d v="2023-05-05T00:00:00"/>
    <d v="2023-06-02T00:00:00"/>
    <x v="22"/>
    <n v="0.9"/>
    <n v="72000000000"/>
    <n v="0.7"/>
    <n v="0.81"/>
    <n v="72000000000"/>
    <n v="0.81"/>
    <n v="0.76111111111111107"/>
  </r>
  <r>
    <x v="13"/>
    <x v="1"/>
    <s v="KHR"/>
    <x v="5"/>
    <d v="2023-05-05T00:00:00"/>
    <d v="2023-08-04T00:00:00"/>
    <x v="21"/>
    <n v="1.4"/>
    <n v="20450000000"/>
    <n v="0.7"/>
    <n v="1.4"/>
    <n v="20450000000"/>
    <n v="1.4"/>
    <n v="1.3914425427872861"/>
  </r>
  <r>
    <x v="13"/>
    <x v="1"/>
    <s v="KHR"/>
    <x v="6"/>
    <d v="2023-05-05T00:00:00"/>
    <d v="2023-11-03T00:00:00"/>
    <x v="25"/>
    <n v="1.43"/>
    <n v="5000000000"/>
    <n v="1.43"/>
    <n v="1.43"/>
    <n v="5000000000"/>
    <n v="1.43"/>
    <n v="1.43"/>
  </r>
  <r>
    <x v="13"/>
    <x v="1"/>
    <s v="KHR"/>
    <x v="7"/>
    <d v="2023-05-05T00:00:00"/>
    <d v="2024-05-03T00:00:00"/>
    <x v="25"/>
    <n v="1.45"/>
    <n v="5200000000"/>
    <n v="1.42"/>
    <n v="1.45"/>
    <n v="5200000000"/>
    <n v="1.45"/>
    <n v="1.4488461538461539"/>
  </r>
  <r>
    <x v="13"/>
    <x v="1"/>
    <s v="USD"/>
    <x v="2"/>
    <d v="2023-05-05T00:00:00"/>
    <d v="2023-05-12T00:00:00"/>
    <x v="26"/>
    <n v="0.45"/>
    <n v="11900000"/>
    <n v="0.19"/>
    <n v="0.3"/>
    <n v="5000000"/>
    <n v="0.3"/>
    <n v="0.25470588235294123"/>
  </r>
  <r>
    <x v="13"/>
    <x v="1"/>
    <s v="USD"/>
    <x v="3"/>
    <d v="2023-05-05T00:00:00"/>
    <d v="2023-05-19T00:00:00"/>
    <x v="26"/>
    <n v="0.52"/>
    <n v="11900000"/>
    <n v="0.19"/>
    <n v="0.37"/>
    <n v="5000000"/>
    <n v="0.3"/>
    <n v="0.28411764705882347"/>
  </r>
  <r>
    <x v="13"/>
    <x v="1"/>
    <s v="USD"/>
    <x v="4"/>
    <d v="2023-05-05T00:00:00"/>
    <d v="2023-06-02T00:00:00"/>
    <x v="26"/>
    <n v="0.55000000000000004"/>
    <n v="14900000"/>
    <n v="0.25"/>
    <n v="0.4"/>
    <n v="5000000"/>
    <n v="0.25"/>
    <n v="0.31677852348993291"/>
  </r>
  <r>
    <x v="13"/>
    <x v="1"/>
    <s v="USD"/>
    <x v="5"/>
    <d v="2023-05-05T00:00:00"/>
    <d v="2023-08-04T00:00:00"/>
    <x v="28"/>
    <n v="1.1200000000000001"/>
    <n v="43105000"/>
    <n v="0.5"/>
    <n v="1.02"/>
    <n v="43105000"/>
    <n v="1.02"/>
    <n v="0.80588214824266335"/>
  </r>
  <r>
    <x v="13"/>
    <x v="1"/>
    <s v="USD"/>
    <x v="6"/>
    <d v="2023-05-05T00:00:00"/>
    <d v="2023-11-03T00:00:00"/>
    <x v="27"/>
    <n v="1.06"/>
    <n v="19500000"/>
    <n v="0.7"/>
    <n v="1.05"/>
    <n v="19500000"/>
    <n v="1.05"/>
    <n v="0.78538461538461535"/>
  </r>
  <r>
    <x v="13"/>
    <x v="1"/>
    <s v="USD"/>
    <x v="7"/>
    <d v="2023-05-05T00:00:00"/>
    <d v="2024-05-03T00:00:00"/>
    <x v="23"/>
    <n v="1.08"/>
    <n v="12350000"/>
    <n v="0.75"/>
    <n v="1.08"/>
    <n v="12350000"/>
    <n v="1.08"/>
    <n v="0.81028340080971661"/>
  </r>
  <r>
    <x v="14"/>
    <x v="1"/>
    <s v="KHR"/>
    <x v="2"/>
    <d v="2023-05-18T00:00:00"/>
    <d v="2023-05-25T00:00:00"/>
    <x v="24"/>
    <n v="0.7"/>
    <n v="115000000000"/>
    <n v="0.46"/>
    <n v="0.6"/>
    <n v="55000000000"/>
    <n v="0.59"/>
    <n v="0.55000000000000004"/>
  </r>
  <r>
    <x v="14"/>
    <x v="1"/>
    <s v="KHR"/>
    <x v="3"/>
    <d v="2023-05-18T00:00:00"/>
    <d v="2023-06-01T00:00:00"/>
    <x v="24"/>
    <n v="0.75"/>
    <n v="130000000000"/>
    <n v="0.48"/>
    <n v="0.7"/>
    <n v="55000000000"/>
    <n v="0.65"/>
    <n v="0.61115384615384616"/>
  </r>
  <r>
    <x v="14"/>
    <x v="1"/>
    <s v="KHR"/>
    <x v="4"/>
    <d v="2023-05-18T00:00:00"/>
    <d v="2023-06-15T00:00:00"/>
    <x v="22"/>
    <n v="0.9"/>
    <n v="97000000000"/>
    <n v="0.6"/>
    <n v="0.8"/>
    <n v="40000000000"/>
    <n v="0.75"/>
    <n v="0.72113402061855669"/>
  </r>
  <r>
    <x v="14"/>
    <x v="1"/>
    <s v="KHR"/>
    <x v="5"/>
    <d v="2023-05-18T00:00:00"/>
    <d v="2023-08-17T00:00:00"/>
    <x v="29"/>
    <n v="1.33"/>
    <n v="50400000000"/>
    <n v="1.32"/>
    <n v="1.33"/>
    <n v="50000000000"/>
    <n v="1.33"/>
    <n v="1.258631921824104"/>
  </r>
  <r>
    <x v="14"/>
    <x v="1"/>
    <s v="KHR"/>
    <x v="6"/>
    <d v="2023-05-18T00:00:00"/>
    <d v="2023-11-16T00:00:00"/>
    <x v="25"/>
    <n v="1.43"/>
    <m/>
    <m/>
    <m/>
    <m/>
    <m/>
    <m/>
  </r>
  <r>
    <x v="14"/>
    <x v="1"/>
    <s v="KHR"/>
    <x v="7"/>
    <d v="2023-05-18T00:00:00"/>
    <d v="2024-05-16T00:00:00"/>
    <x v="25"/>
    <n v="1.45"/>
    <n v="200000000"/>
    <n v="0.75"/>
    <n v="0.75"/>
    <n v="200000000"/>
    <n v="0.75"/>
    <n v="0.75"/>
  </r>
  <r>
    <x v="14"/>
    <x v="1"/>
    <s v="USD"/>
    <x v="2"/>
    <d v="2023-05-18T00:00:00"/>
    <d v="2023-05-25T00:00:00"/>
    <x v="26"/>
    <n v="0.45"/>
    <n v="6900000"/>
    <n v="0.19"/>
    <n v="0.25"/>
    <n v="5000000"/>
    <n v="0.25"/>
    <n v="0.2073913043478261"/>
  </r>
  <r>
    <x v="14"/>
    <x v="1"/>
    <s v="USD"/>
    <x v="3"/>
    <d v="2023-05-18T00:00:00"/>
    <d v="2023-06-01T00:00:00"/>
    <x v="26"/>
    <n v="0.52"/>
    <n v="4900000"/>
    <n v="0.19"/>
    <n v="0.3"/>
    <n v="4900000"/>
    <n v="0.25"/>
    <n v="0.24630252100840341"/>
  </r>
  <r>
    <x v="14"/>
    <x v="1"/>
    <s v="USD"/>
    <x v="4"/>
    <d v="2023-05-18T00:00:00"/>
    <d v="2023-06-15T00:00:00"/>
    <x v="26"/>
    <n v="0.55000000000000004"/>
    <n v="6900000"/>
    <n v="0.28999999999999998"/>
    <n v="0.3"/>
    <n v="5000000"/>
    <n v="0.3"/>
    <n v="0.29289855072463772"/>
  </r>
  <r>
    <x v="14"/>
    <x v="1"/>
    <s v="USD"/>
    <x v="5"/>
    <d v="2023-05-18T00:00:00"/>
    <d v="2023-08-17T00:00:00"/>
    <x v="27"/>
    <n v="1.02"/>
    <n v="18460000"/>
    <n v="0.75"/>
    <n v="1.02"/>
    <n v="18460000"/>
    <n v="1.02"/>
    <n v="0.8503791982665222"/>
  </r>
  <r>
    <x v="14"/>
    <x v="1"/>
    <s v="USD"/>
    <x v="6"/>
    <d v="2023-05-18T00:00:00"/>
    <d v="2023-11-16T00:00:00"/>
    <x v="27"/>
    <n v="1.06"/>
    <n v="21500000"/>
    <n v="0.9"/>
    <n v="1.06"/>
    <n v="21500000"/>
    <n v="1.06"/>
    <n v="1.0013953488372089"/>
  </r>
  <r>
    <x v="14"/>
    <x v="1"/>
    <s v="USD"/>
    <x v="7"/>
    <d v="2023-05-18T00:00:00"/>
    <d v="2024-05-16T00:00:00"/>
    <x v="23"/>
    <n v="1.08"/>
    <n v="16040000"/>
    <n v="0.5"/>
    <n v="1.08"/>
    <n v="16040000"/>
    <n v="1.08"/>
    <n v="1.0251371571072321"/>
  </r>
  <r>
    <x v="15"/>
    <x v="0"/>
    <s v="KHR"/>
    <x v="8"/>
    <d v="2023-05-26T00:00:00"/>
    <d v="2025-05-26T00:00:00"/>
    <x v="0"/>
    <n v="4"/>
    <n v="4000000000"/>
    <n v="4"/>
    <n v="4"/>
    <n v="4000000000"/>
    <s v="-"/>
    <n v="4"/>
  </r>
  <r>
    <x v="16"/>
    <x v="1"/>
    <s v="KHR"/>
    <x v="2"/>
    <d v="2023-06-01T00:00:00"/>
    <d v="2023-06-08T00:00:00"/>
    <x v="24"/>
    <n v="0.7"/>
    <n v="150000000000"/>
    <n v="0.45"/>
    <n v="0.69"/>
    <n v="55000000000"/>
    <n v="0.57999999999999996"/>
    <n v="0.57566666666666666"/>
  </r>
  <r>
    <x v="16"/>
    <x v="1"/>
    <s v="KHR"/>
    <x v="3"/>
    <d v="2023-06-01T00:00:00"/>
    <d v="2023-06-15T00:00:00"/>
    <x v="24"/>
    <n v="0.75"/>
    <n v="160000000000"/>
    <n v="0.45"/>
    <n v="0.74"/>
    <n v="55000000000"/>
    <n v="0.47"/>
    <n v="0.58937499999999998"/>
  </r>
  <r>
    <x v="16"/>
    <x v="1"/>
    <s v="KHR"/>
    <x v="4"/>
    <d v="2023-06-01T00:00:00"/>
    <d v="2023-06-29T00:00:00"/>
    <x v="29"/>
    <n v="0.9"/>
    <n v="131000000000"/>
    <n v="0.55000000000000004"/>
    <n v="0.9"/>
    <n v="50000000000"/>
    <n v="0.6"/>
    <n v="0.70496183206106866"/>
  </r>
  <r>
    <x v="16"/>
    <x v="1"/>
    <s v="KHR"/>
    <x v="5"/>
    <d v="2023-06-01T00:00:00"/>
    <d v="2023-08-31T00:00:00"/>
    <x v="30"/>
    <n v="1.4"/>
    <n v="50700000000"/>
    <n v="0.7"/>
    <n v="1.4"/>
    <n v="30000000000"/>
    <n v="1.38"/>
    <n v="1.3051282051282049"/>
  </r>
  <r>
    <x v="16"/>
    <x v="1"/>
    <s v="KHR"/>
    <x v="6"/>
    <d v="2023-06-01T00:00:00"/>
    <d v="2023-11-30T00:00:00"/>
    <x v="25"/>
    <n v="1.43"/>
    <m/>
    <m/>
    <m/>
    <m/>
    <m/>
    <m/>
  </r>
  <r>
    <x v="16"/>
    <x v="1"/>
    <s v="KHR"/>
    <x v="7"/>
    <d v="2023-06-01T00:00:00"/>
    <d v="2024-05-30T00:00:00"/>
    <x v="25"/>
    <n v="1.45"/>
    <m/>
    <m/>
    <m/>
    <m/>
    <m/>
    <m/>
  </r>
  <r>
    <x v="16"/>
    <x v="1"/>
    <s v="USD"/>
    <x v="2"/>
    <d v="2023-06-01T00:00:00"/>
    <d v="2023-06-08T00:00:00"/>
    <x v="26"/>
    <n v="0.45"/>
    <n v="4900000"/>
    <n v="0.18"/>
    <n v="0.18"/>
    <n v="4900000"/>
    <n v="0.18"/>
    <n v="0.18"/>
  </r>
  <r>
    <x v="16"/>
    <x v="1"/>
    <s v="USD"/>
    <x v="3"/>
    <d v="2023-06-01T00:00:00"/>
    <d v="2023-06-15T00:00:00"/>
    <x v="26"/>
    <n v="0.52"/>
    <n v="9950000"/>
    <n v="0.18"/>
    <n v="0.18"/>
    <n v="5000000"/>
    <n v="0.18"/>
    <n v="0.18"/>
  </r>
  <r>
    <x v="16"/>
    <x v="1"/>
    <s v="USD"/>
    <x v="4"/>
    <d v="2023-06-01T00:00:00"/>
    <d v="2023-06-29T00:00:00"/>
    <x v="26"/>
    <n v="0.55000000000000004"/>
    <n v="0"/>
    <n v="0"/>
    <n v="0"/>
    <n v="0"/>
    <n v="0"/>
    <m/>
  </r>
  <r>
    <x v="16"/>
    <x v="1"/>
    <s v="USD"/>
    <x v="5"/>
    <d v="2023-06-01T00:00:00"/>
    <d v="2023-08-31T00:00:00"/>
    <x v="27"/>
    <n v="1.02"/>
    <n v="150000"/>
    <n v="0.5"/>
    <n v="0.5"/>
    <n v="150000"/>
    <n v="0.5"/>
    <n v="0.5"/>
  </r>
  <r>
    <x v="16"/>
    <x v="1"/>
    <s v="USD"/>
    <x v="6"/>
    <d v="2023-06-01T00:00:00"/>
    <d v="2023-11-30T00:00:00"/>
    <x v="27"/>
    <n v="1.06"/>
    <n v="9000000"/>
    <n v="0.75"/>
    <n v="0.9"/>
    <n v="9000000"/>
    <n v="0.9"/>
    <n v="0.8"/>
  </r>
  <r>
    <x v="16"/>
    <x v="1"/>
    <s v="USD"/>
    <x v="7"/>
    <d v="2023-06-01T00:00:00"/>
    <d v="2024-05-30T00:00:00"/>
    <x v="23"/>
    <n v="1.08"/>
    <n v="8000000"/>
    <n v="0.9"/>
    <n v="1.08"/>
    <n v="8000000"/>
    <n v="1.08"/>
    <n v="1.0125"/>
  </r>
  <r>
    <x v="17"/>
    <x v="1"/>
    <s v="KHR"/>
    <x v="2"/>
    <d v="2023-06-15T00:00:00"/>
    <d v="2023-06-22T00:00:00"/>
    <x v="20"/>
    <n v="0.7"/>
    <n v="140000000000"/>
    <n v="0.4"/>
    <n v="0.6"/>
    <n v="60000000000"/>
    <n v="0.6"/>
    <n v="0.54285714285714282"/>
  </r>
  <r>
    <x v="17"/>
    <x v="1"/>
    <s v="KHR"/>
    <x v="3"/>
    <d v="2023-06-15T00:00:00"/>
    <d v="2023-06-29T00:00:00"/>
    <x v="20"/>
    <n v="0.75"/>
    <n v="178000000000"/>
    <n v="0.42"/>
    <n v="0.65"/>
    <n v="60000000000"/>
    <n v="0.55000000000000004"/>
    <n v="0.56573033707865172"/>
  </r>
  <r>
    <x v="17"/>
    <x v="1"/>
    <s v="KHR"/>
    <x v="4"/>
    <d v="2023-06-15T00:00:00"/>
    <d v="2023-07-13T00:00:00"/>
    <x v="20"/>
    <n v="0.9"/>
    <n v="96000000000"/>
    <n v="0.6"/>
    <n v="0.8"/>
    <n v="60000000000"/>
    <n v="0.8"/>
    <n v="0.72499999999999998"/>
  </r>
  <r>
    <x v="17"/>
    <x v="1"/>
    <s v="KHR"/>
    <x v="5"/>
    <d v="2023-06-15T00:00:00"/>
    <d v="2023-09-14T00:00:00"/>
    <x v="22"/>
    <n v="1.4"/>
    <n v="74170000000"/>
    <n v="0.7"/>
    <n v="1.36"/>
    <n v="40000000000"/>
    <n v="1.36"/>
    <n v="1.2721046245112579"/>
  </r>
  <r>
    <x v="17"/>
    <x v="1"/>
    <s v="KHR"/>
    <x v="6"/>
    <d v="2023-06-15T00:00:00"/>
    <d v="2023-12-14T00:00:00"/>
    <x v="25"/>
    <n v="1.43"/>
    <m/>
    <m/>
    <m/>
    <m/>
    <m/>
    <m/>
  </r>
  <r>
    <x v="17"/>
    <x v="1"/>
    <s v="KHR"/>
    <x v="7"/>
    <d v="2023-06-15T00:00:00"/>
    <d v="2024-06-13T00:00:00"/>
    <x v="25"/>
    <n v="1.45"/>
    <n v="400000000"/>
    <n v="1.45"/>
    <n v="1.45"/>
    <n v="400000000"/>
    <n v="1.45"/>
    <n v="1.45"/>
  </r>
  <r>
    <x v="17"/>
    <x v="0"/>
    <s v="KHR"/>
    <x v="1"/>
    <d v="2023-06-16T00:00:00"/>
    <d v="2026-06-16T00:00:00"/>
    <x v="0"/>
    <n v="4.5"/>
    <n v="4000000000"/>
    <n v="5"/>
    <n v="5"/>
    <n v="4000000000"/>
    <s v="-"/>
    <n v="5"/>
  </r>
  <r>
    <x v="17"/>
    <x v="1"/>
    <s v="USD"/>
    <x v="2"/>
    <d v="2023-06-15T00:00:00"/>
    <d v="2023-06-22T00:00:00"/>
    <x v="26"/>
    <n v="0.45"/>
    <n v="9900000"/>
    <n v="0.2"/>
    <n v="0.28999999999999998"/>
    <n v="5000000"/>
    <n v="0.2"/>
    <n v="0.24454545454545451"/>
  </r>
  <r>
    <x v="17"/>
    <x v="1"/>
    <s v="USD"/>
    <x v="3"/>
    <d v="2023-06-15T00:00:00"/>
    <d v="2023-06-29T00:00:00"/>
    <x v="26"/>
    <n v="0.52"/>
    <n v="14900000"/>
    <n v="0.23"/>
    <n v="0.39"/>
    <n v="5000000"/>
    <n v="0.23"/>
    <n v="0.30889447236180911"/>
  </r>
  <r>
    <x v="17"/>
    <x v="1"/>
    <s v="USD"/>
    <x v="4"/>
    <d v="2023-06-15T00:00:00"/>
    <d v="2023-07-13T00:00:00"/>
    <x v="26"/>
    <n v="0.55000000000000004"/>
    <n v="9900000"/>
    <n v="0.25"/>
    <n v="0.4"/>
    <n v="5000000"/>
    <n v="0.25"/>
    <n v="0.32424242424242422"/>
  </r>
  <r>
    <x v="17"/>
    <x v="1"/>
    <s v="USD"/>
    <x v="5"/>
    <d v="2023-06-15T00:00:00"/>
    <d v="2023-09-14T00:00:00"/>
    <x v="17"/>
    <n v="1.02"/>
    <n v="13950000"/>
    <n v="0.3"/>
    <n v="1"/>
    <n v="13950000"/>
    <n v="1"/>
    <n v="0.62372759856630822"/>
  </r>
  <r>
    <x v="17"/>
    <x v="1"/>
    <s v="USD"/>
    <x v="6"/>
    <d v="2023-06-15T00:00:00"/>
    <d v="2023-12-14T00:00:00"/>
    <x v="17"/>
    <n v="1.06"/>
    <n v="10000000"/>
    <n v="1.04"/>
    <n v="1.04"/>
    <n v="10000000"/>
    <n v="1.04"/>
    <n v="1.04"/>
  </r>
  <r>
    <x v="17"/>
    <x v="1"/>
    <s v="USD"/>
    <x v="7"/>
    <d v="2023-06-15T00:00:00"/>
    <d v="2024-06-13T00:00:00"/>
    <x v="31"/>
    <n v="1.08"/>
    <n v="29520000"/>
    <n v="1"/>
    <n v="1.08"/>
    <n v="25000000"/>
    <n v="1.08"/>
    <n v="1.0262195121951221"/>
  </r>
  <r>
    <x v="18"/>
    <x v="1"/>
    <s v="KHR"/>
    <x v="2"/>
    <d v="2023-06-29T00:00:00"/>
    <d v="2023-07-06T00:00:00"/>
    <x v="20"/>
    <n v="0.7"/>
    <n v="120000000000"/>
    <n v="0.39"/>
    <n v="0.6"/>
    <n v="60000000000"/>
    <n v="0.4"/>
    <n v="0.49833333333333341"/>
  </r>
  <r>
    <x v="18"/>
    <x v="1"/>
    <s v="KHR"/>
    <x v="3"/>
    <d v="2023-06-29T00:00:00"/>
    <d v="2023-07-13T00:00:00"/>
    <x v="20"/>
    <n v="0.75"/>
    <n v="150000000000"/>
    <n v="0.4"/>
    <n v="0.65"/>
    <n v="60000000000"/>
    <n v="0.42"/>
    <n v="0.53533333333333333"/>
  </r>
  <r>
    <x v="18"/>
    <x v="1"/>
    <s v="KHR"/>
    <x v="4"/>
    <d v="2023-06-29T00:00:00"/>
    <d v="2023-07-27T00:00:00"/>
    <x v="20"/>
    <n v="0.9"/>
    <n v="116000000000"/>
    <n v="0.6"/>
    <n v="0.8"/>
    <n v="60000000000"/>
    <n v="0.8"/>
    <n v="0.72068965517241379"/>
  </r>
  <r>
    <x v="18"/>
    <x v="1"/>
    <s v="KHR"/>
    <x v="5"/>
    <d v="2023-06-29T00:00:00"/>
    <d v="2023-09-28T00:00:00"/>
    <x v="29"/>
    <n v="1.4"/>
    <n v="82000000000"/>
    <n v="1.18"/>
    <n v="1.37"/>
    <n v="50000000000"/>
    <n v="1.37"/>
    <n v="1.295853658536585"/>
  </r>
  <r>
    <x v="18"/>
    <x v="1"/>
    <s v="KHR"/>
    <x v="6"/>
    <d v="2023-06-29T00:00:00"/>
    <d v="2023-12-28T00:00:00"/>
    <x v="13"/>
    <n v="1.43"/>
    <m/>
    <m/>
    <m/>
    <m/>
    <m/>
    <m/>
  </r>
  <r>
    <x v="18"/>
    <x v="1"/>
    <s v="KHR"/>
    <x v="7"/>
    <d v="2023-06-29T00:00:00"/>
    <d v="2024-06-27T00:00:00"/>
    <x v="13"/>
    <n v="1.45"/>
    <n v="200000000"/>
    <n v="1"/>
    <n v="1"/>
    <n v="200000000"/>
    <n v="1"/>
    <n v="1"/>
  </r>
  <r>
    <x v="18"/>
    <x v="1"/>
    <s v="USD"/>
    <x v="2"/>
    <d v="2023-06-29T00:00:00"/>
    <d v="2023-07-06T00:00:00"/>
    <x v="26"/>
    <n v="0.45"/>
    <n v="14900000"/>
    <n v="0.19"/>
    <n v="0.3"/>
    <n v="5000000"/>
    <n v="0.18"/>
    <n v="0.2302684563758389"/>
  </r>
  <r>
    <x v="18"/>
    <x v="1"/>
    <s v="USD"/>
    <x v="3"/>
    <d v="2023-06-29T00:00:00"/>
    <d v="2023-07-13T00:00:00"/>
    <x v="26"/>
    <n v="0.52"/>
    <n v="15900000"/>
    <n v="0.2"/>
    <n v="0.37"/>
    <n v="5000000"/>
    <n v="0.23"/>
    <n v="0.26711409395973162"/>
  </r>
  <r>
    <x v="18"/>
    <x v="1"/>
    <s v="USD"/>
    <x v="4"/>
    <d v="2023-06-29T00:00:00"/>
    <d v="2023-07-27T00:00:00"/>
    <x v="26"/>
    <n v="0.55000000000000004"/>
    <n v="14900000"/>
    <n v="0.2"/>
    <n v="0.4"/>
    <n v="5000000"/>
    <n v="0.25"/>
    <n v="0.28389261744966438"/>
  </r>
  <r>
    <x v="18"/>
    <x v="1"/>
    <s v="USD"/>
    <x v="5"/>
    <d v="2023-06-29T00:00:00"/>
    <d v="2023-09-28T00:00:00"/>
    <x v="17"/>
    <n v="1.02"/>
    <n v="21995000"/>
    <n v="0.7"/>
    <n v="1.01"/>
    <n v="20000000"/>
    <n v="1.01"/>
    <n v="0.95462605137531253"/>
  </r>
  <r>
    <x v="18"/>
    <x v="1"/>
    <s v="USD"/>
    <x v="6"/>
    <d v="2023-06-29T00:00:00"/>
    <d v="2023-12-28T00:00:00"/>
    <x v="17"/>
    <n v="1.06"/>
    <n v="5500000"/>
    <n v="0.95"/>
    <n v="0.95"/>
    <n v="5500000"/>
    <n v="0.95"/>
    <n v="0.95"/>
  </r>
  <r>
    <x v="18"/>
    <x v="1"/>
    <s v="USD"/>
    <x v="7"/>
    <d v="2023-06-29T00:00:00"/>
    <d v="2024-06-27T00:00:00"/>
    <x v="31"/>
    <n v="1.08"/>
    <n v="2049999.9999999998"/>
    <n v="0.6"/>
    <n v="0.95"/>
    <n v="2049999.9999999998"/>
    <n v="0.95"/>
    <n v="0.94146341463414629"/>
  </r>
  <r>
    <x v="19"/>
    <x v="1"/>
    <s v="KHR"/>
    <x v="2"/>
    <d v="2023-07-13T00:00:00"/>
    <d v="2023-07-20T00:00:00"/>
    <x v="20"/>
    <n v="0.75"/>
    <n v="120000000000"/>
    <n v="0.39"/>
    <n v="0.63"/>
    <n v="60000000000"/>
    <n v="0.5"/>
    <n v="0.54666666666666663"/>
  </r>
  <r>
    <x v="19"/>
    <x v="1"/>
    <s v="KHR"/>
    <x v="3"/>
    <d v="2023-07-13T00:00:00"/>
    <d v="2023-07-27T00:00:00"/>
    <x v="20"/>
    <n v="0.8"/>
    <n v="125000000000"/>
    <n v="0.4"/>
    <n v="0.68"/>
    <n v="60000000000"/>
    <n v="0.6"/>
    <n v="0.60240000000000005"/>
  </r>
  <r>
    <x v="19"/>
    <x v="1"/>
    <s v="KHR"/>
    <x v="4"/>
    <d v="2023-07-13T00:00:00"/>
    <d v="2023-08-10T00:00:00"/>
    <x v="19"/>
    <n v="0.95"/>
    <n v="155000000000"/>
    <n v="0.75"/>
    <n v="0.83"/>
    <n v="80000000000"/>
    <n v="0.83"/>
    <n v="0.8106451612903226"/>
  </r>
  <r>
    <x v="19"/>
    <x v="1"/>
    <s v="KHR"/>
    <x v="5"/>
    <d v="2023-07-13T00:00:00"/>
    <d v="2023-10-12T00:00:00"/>
    <x v="20"/>
    <n v="1.45"/>
    <n v="101850000000"/>
    <n v="1"/>
    <n v="1.41"/>
    <n v="60000000000"/>
    <n v="1.41"/>
    <n v="1.3224938635247909"/>
  </r>
  <r>
    <x v="19"/>
    <x v="1"/>
    <s v="KHR"/>
    <x v="6"/>
    <d v="2023-07-13T00:00:00"/>
    <d v="2024-01-11T00:00:00"/>
    <x v="13"/>
    <n v="1.48"/>
    <n v="1000000000"/>
    <n v="0.5"/>
    <n v="0.5"/>
    <n v="1000000000"/>
    <n v="0.5"/>
    <n v="0.5"/>
  </r>
  <r>
    <x v="19"/>
    <x v="1"/>
    <s v="KHR"/>
    <x v="7"/>
    <d v="2023-07-13T00:00:00"/>
    <d v="2024-07-11T00:00:00"/>
    <x v="13"/>
    <n v="1.5"/>
    <m/>
    <m/>
    <m/>
    <m/>
    <m/>
    <m/>
  </r>
  <r>
    <x v="19"/>
    <x v="1"/>
    <s v="USD"/>
    <x v="2"/>
    <d v="2023-07-13T00:00:00"/>
    <d v="2023-07-20T00:00:00"/>
    <x v="26"/>
    <n v="0.45"/>
    <n v="15900000"/>
    <n v="0.18"/>
    <n v="0.45"/>
    <n v="5000000"/>
    <n v="0.3"/>
    <n v="0.24723270440251571"/>
  </r>
  <r>
    <x v="19"/>
    <x v="1"/>
    <s v="USD"/>
    <x v="3"/>
    <d v="2023-07-13T00:00:00"/>
    <d v="2023-07-27T00:00:00"/>
    <x v="26"/>
    <n v="0.52"/>
    <n v="14900000"/>
    <n v="0.2"/>
    <n v="0.52"/>
    <n v="5000000"/>
    <n v="0.2"/>
    <n v="0.28301886792452829"/>
  </r>
  <r>
    <x v="19"/>
    <x v="1"/>
    <s v="USD"/>
    <x v="4"/>
    <d v="2023-07-13T00:00:00"/>
    <d v="2023-08-10T00:00:00"/>
    <x v="26"/>
    <n v="0.55000000000000004"/>
    <n v="14900000"/>
    <n v="0.2"/>
    <n v="0.43"/>
    <n v="5000000"/>
    <n v="0.23"/>
    <n v="0.287248322147651"/>
  </r>
  <r>
    <x v="19"/>
    <x v="1"/>
    <s v="USD"/>
    <x v="5"/>
    <d v="2023-07-13T00:00:00"/>
    <d v="2023-10-12T00:00:00"/>
    <x v="17"/>
    <n v="1.02"/>
    <n v="22000000"/>
    <n v="0.8"/>
    <n v="1.02"/>
    <n v="20000000"/>
    <n v="1.02"/>
    <n v="0.95286363636363636"/>
  </r>
  <r>
    <x v="19"/>
    <x v="1"/>
    <s v="USD"/>
    <x v="6"/>
    <d v="2023-07-13T00:00:00"/>
    <d v="2024-01-11T00:00:00"/>
    <x v="17"/>
    <n v="1.06"/>
    <n v="13500000"/>
    <n v="0.5"/>
    <n v="0.9"/>
    <n v="13500000"/>
    <n v="0.9"/>
    <n v="0.79629629629629628"/>
  </r>
  <r>
    <x v="19"/>
    <x v="1"/>
    <s v="USD"/>
    <x v="7"/>
    <d v="2023-07-13T00:00:00"/>
    <d v="2024-07-11T00:00:00"/>
    <x v="31"/>
    <n v="1.08"/>
    <n v="11750000"/>
    <n v="1"/>
    <n v="1.08"/>
    <n v="11750000"/>
    <n v="1.08"/>
    <n v="1.036382978723404"/>
  </r>
  <r>
    <x v="20"/>
    <x v="0"/>
    <s v="KHR"/>
    <x v="0"/>
    <d v="2023-07-21T00:00:00"/>
    <d v="2024-07-21T00:00:00"/>
    <x v="0"/>
    <n v="3.48"/>
    <n v="28000000000"/>
    <n v="3.6"/>
    <n v="3.8"/>
    <n v="28000000000"/>
    <s v="-"/>
    <n v="3.70714285714286"/>
  </r>
  <r>
    <x v="21"/>
    <x v="1"/>
    <s v="KHR"/>
    <x v="2"/>
    <d v="2023-07-27T00:00:00"/>
    <d v="2023-08-03T00:00:00"/>
    <x v="20"/>
    <n v="0.75"/>
    <n v="130000000000"/>
    <n v="0.45"/>
    <n v="0.63"/>
    <n v="60000000000"/>
    <n v="0.5"/>
    <n v="0.54461538461538461"/>
  </r>
  <r>
    <x v="21"/>
    <x v="1"/>
    <s v="KHR"/>
    <x v="3"/>
    <d v="2023-07-27T00:00:00"/>
    <d v="2023-08-10T00:00:00"/>
    <x v="20"/>
    <n v="0.8"/>
    <n v="155000000000"/>
    <n v="0.5"/>
    <n v="0.68"/>
    <n v="60000000000"/>
    <n v="0.6"/>
    <n v="0.60516129032258059"/>
  </r>
  <r>
    <x v="21"/>
    <x v="1"/>
    <s v="KHR"/>
    <x v="4"/>
    <d v="2023-07-27T00:00:00"/>
    <d v="2023-08-24T00:00:00"/>
    <x v="19"/>
    <n v="0.95"/>
    <n v="130000000000"/>
    <n v="0.75"/>
    <n v="0.83"/>
    <n v="80000000000"/>
    <n v="0.83"/>
    <n v="0.81461538461538463"/>
  </r>
  <r>
    <x v="21"/>
    <x v="1"/>
    <s v="KHR"/>
    <x v="5"/>
    <d v="2023-07-27T00:00:00"/>
    <d v="2023-10-26T00:00:00"/>
    <x v="19"/>
    <n v="1.45"/>
    <n v="122200000000"/>
    <n v="0.7"/>
    <n v="1.4"/>
    <n v="80000000000"/>
    <n v="1.33"/>
    <n v="1.2869476268412441"/>
  </r>
  <r>
    <x v="21"/>
    <x v="1"/>
    <s v="KHR"/>
    <x v="6"/>
    <d v="2023-07-27T00:00:00"/>
    <d v="2024-01-25T00:00:00"/>
    <x v="13"/>
    <n v="1.48"/>
    <n v="200000000"/>
    <n v="0.9"/>
    <n v="0.9"/>
    <n v="200000000"/>
    <n v="0.9"/>
    <n v="0.9"/>
  </r>
  <r>
    <x v="21"/>
    <x v="1"/>
    <s v="KHR"/>
    <x v="7"/>
    <d v="2023-07-27T00:00:00"/>
    <d v="2024-07-25T00:00:00"/>
    <x v="13"/>
    <n v="1.5"/>
    <m/>
    <m/>
    <m/>
    <m/>
    <m/>
    <m/>
  </r>
  <r>
    <x v="21"/>
    <x v="1"/>
    <s v="USD"/>
    <x v="2"/>
    <d v="2023-07-27T00:00:00"/>
    <d v="2023-08-03T00:00:00"/>
    <x v="26"/>
    <n v="0.45"/>
    <n v="14900000"/>
    <n v="0.18"/>
    <n v="0.33"/>
    <n v="5000000"/>
    <n v="0.15"/>
    <n v="0.27060402684563761"/>
  </r>
  <r>
    <x v="21"/>
    <x v="1"/>
    <s v="USD"/>
    <x v="3"/>
    <d v="2023-07-27T00:00:00"/>
    <d v="2023-08-10T00:00:00"/>
    <x v="26"/>
    <n v="0.52"/>
    <n v="9900000"/>
    <n v="0.19"/>
    <n v="0.4"/>
    <n v="5000000"/>
    <n v="0.2"/>
    <n v="0.2638255033557047"/>
  </r>
  <r>
    <x v="21"/>
    <x v="1"/>
    <s v="USD"/>
    <x v="4"/>
    <d v="2023-07-27T00:00:00"/>
    <d v="2023-08-24T00:00:00"/>
    <x v="26"/>
    <n v="0.55000000000000004"/>
    <n v="14900000"/>
    <n v="0.19"/>
    <n v="0.43"/>
    <n v="5000000"/>
    <n v="0.25"/>
    <n v="0.29067114093959728"/>
  </r>
  <r>
    <x v="21"/>
    <x v="1"/>
    <s v="USD"/>
    <x v="5"/>
    <d v="2023-07-27T00:00:00"/>
    <d v="2023-10-26T00:00:00"/>
    <x v="17"/>
    <n v="1.02"/>
    <n v="28126000"/>
    <n v="0.5"/>
    <n v="1.02"/>
    <n v="20000000"/>
    <n v="1.02"/>
    <n v="0.94217094503306553"/>
  </r>
  <r>
    <x v="21"/>
    <x v="1"/>
    <s v="USD"/>
    <x v="6"/>
    <d v="2023-07-27T00:00:00"/>
    <d v="2024-01-25T00:00:00"/>
    <x v="17"/>
    <n v="1.06"/>
    <n v="600000"/>
    <n v="0.53"/>
    <n v="0.53"/>
    <n v="600000"/>
    <n v="0.53"/>
    <n v="0.53"/>
  </r>
  <r>
    <x v="21"/>
    <x v="1"/>
    <s v="USD"/>
    <x v="7"/>
    <d v="2023-07-27T00:00:00"/>
    <d v="2024-07-25T00:00:00"/>
    <x v="31"/>
    <n v="1.08"/>
    <n v="31747000"/>
    <n v="0.75"/>
    <n v="1.07"/>
    <n v="25000000"/>
    <n v="1.07"/>
    <n v="1.020576747409204"/>
  </r>
  <r>
    <x v="22"/>
    <x v="1"/>
    <s v="KHR"/>
    <x v="2"/>
    <d v="2023-08-10T00:00:00"/>
    <d v="2023-08-17T00:00:00"/>
    <x v="20"/>
    <n v="0.75"/>
    <n v="158000000000"/>
    <n v="0.4"/>
    <n v="0.6"/>
    <n v="60000000000"/>
    <n v="0.55000000000000004"/>
    <n v="0.53417721518987338"/>
  </r>
  <r>
    <x v="22"/>
    <x v="1"/>
    <s v="KHR"/>
    <x v="3"/>
    <d v="2023-08-10T00:00:00"/>
    <d v="2023-08-24T00:00:00"/>
    <x v="20"/>
    <n v="0.8"/>
    <n v="155000000000"/>
    <n v="0.45"/>
    <n v="0.65"/>
    <n v="60000000000"/>
    <n v="0.65"/>
    <n v="0.59677419354838712"/>
  </r>
  <r>
    <x v="22"/>
    <x v="1"/>
    <s v="KHR"/>
    <x v="4"/>
    <d v="2023-08-10T00:00:00"/>
    <d v="2023-09-07T00:00:00"/>
    <x v="19"/>
    <n v="0.95"/>
    <n v="136000000000"/>
    <n v="0.75"/>
    <n v="0.85"/>
    <n v="80000000000"/>
    <n v="0.8"/>
    <n v="0.81617647058823528"/>
  </r>
  <r>
    <x v="22"/>
    <x v="1"/>
    <s v="KHR"/>
    <x v="5"/>
    <d v="2023-08-10T00:00:00"/>
    <d v="2023-11-09T00:00:00"/>
    <x v="32"/>
    <n v="1.45"/>
    <n v="161950000000"/>
    <n v="1"/>
    <n v="1.4"/>
    <n v="100000000000"/>
    <n v="1.3"/>
    <n v="1.2968817536276629"/>
  </r>
  <r>
    <x v="22"/>
    <x v="1"/>
    <s v="KHR"/>
    <x v="6"/>
    <d v="2023-08-10T00:00:00"/>
    <d v="2024-02-08T00:00:00"/>
    <x v="13"/>
    <n v="1.48"/>
    <m/>
    <m/>
    <m/>
    <m/>
    <m/>
    <m/>
  </r>
  <r>
    <x v="22"/>
    <x v="1"/>
    <s v="KHR"/>
    <x v="7"/>
    <d v="2023-08-10T00:00:00"/>
    <d v="2024-08-08T00:00:00"/>
    <x v="13"/>
    <n v="1.5"/>
    <n v="2460000000"/>
    <n v="1.47"/>
    <n v="1.5"/>
    <n v="2460000000"/>
    <n v="1.5"/>
    <n v="1.4724390243902441"/>
  </r>
  <r>
    <x v="22"/>
    <x v="1"/>
    <s v="USD"/>
    <x v="2"/>
    <d v="2023-08-10T00:00:00"/>
    <d v="2023-08-17T00:00:00"/>
    <x v="26"/>
    <n v="0.45"/>
    <n v="10900000"/>
    <n v="0.15"/>
    <n v="0.3"/>
    <n v="5000000"/>
    <n v="0.18"/>
    <n v="0.17724770642201829"/>
  </r>
  <r>
    <x v="22"/>
    <x v="1"/>
    <s v="USD"/>
    <x v="3"/>
    <d v="2023-08-10T00:00:00"/>
    <d v="2023-08-24T00:00:00"/>
    <x v="26"/>
    <n v="0.52"/>
    <n v="9900000"/>
    <n v="0.19"/>
    <n v="0.2"/>
    <n v="5000000"/>
    <n v="0.25"/>
    <n v="0.19505050505050511"/>
  </r>
  <r>
    <x v="22"/>
    <x v="1"/>
    <s v="USD"/>
    <x v="4"/>
    <d v="2023-08-10T00:00:00"/>
    <d v="2023-09-07T00:00:00"/>
    <x v="26"/>
    <n v="0.55000000000000004"/>
    <n v="9900000"/>
    <n v="0.19"/>
    <n v="0.25"/>
    <n v="5000000"/>
    <n v="0.25"/>
    <n v="0.22030303030303031"/>
  </r>
  <r>
    <x v="22"/>
    <x v="1"/>
    <s v="USD"/>
    <x v="5"/>
    <d v="2023-08-10T00:00:00"/>
    <d v="2023-11-09T00:00:00"/>
    <x v="17"/>
    <n v="1.02"/>
    <n v="44875000"/>
    <n v="0.2"/>
    <n v="1.02"/>
    <n v="20000000"/>
    <n v="1"/>
    <n v="0.7515320334261838"/>
  </r>
  <r>
    <x v="22"/>
    <x v="1"/>
    <s v="USD"/>
    <x v="6"/>
    <d v="2023-08-10T00:00:00"/>
    <d v="2024-02-08T00:00:00"/>
    <x v="17"/>
    <n v="1.06"/>
    <n v="23560000"/>
    <n v="1.02"/>
    <n v="1.06"/>
    <n v="20000000"/>
    <n v="1.06"/>
    <n v="1.0345331069609509"/>
  </r>
  <r>
    <x v="22"/>
    <x v="1"/>
    <s v="USD"/>
    <x v="7"/>
    <d v="2023-08-10T00:00:00"/>
    <d v="2024-08-08T00:00:00"/>
    <x v="31"/>
    <n v="1.08"/>
    <n v="38344000"/>
    <n v="0.75"/>
    <n v="1.08"/>
    <n v="25000000"/>
    <n v="1.03"/>
    <n v="1.0253103484247861"/>
  </r>
  <r>
    <x v="23"/>
    <x v="1"/>
    <s v="KHR"/>
    <x v="2"/>
    <d v="2023-08-17T00:00:00"/>
    <d v="2023-08-24T00:00:00"/>
    <x v="20"/>
    <n v="0.75"/>
    <n v="145000000000"/>
    <n v="0.4"/>
    <n v="0.57999999999999996"/>
    <n v="60000000000"/>
    <n v="0.48"/>
    <n v="0.5148275862068965"/>
  </r>
  <r>
    <x v="23"/>
    <x v="1"/>
    <s v="KHR"/>
    <x v="3"/>
    <d v="2023-08-17T00:00:00"/>
    <d v="2023-08-31T00:00:00"/>
    <x v="20"/>
    <n v="0.8"/>
    <n v="145000000000"/>
    <n v="0.5"/>
    <n v="0.63"/>
    <n v="60000000000"/>
    <n v="0.55000000000000004"/>
    <n v="0.57103448275862068"/>
  </r>
  <r>
    <x v="23"/>
    <x v="1"/>
    <s v="KHR"/>
    <x v="4"/>
    <d v="2023-08-17T00:00:00"/>
    <d v="2023-09-14T00:00:00"/>
    <x v="19"/>
    <n v="0.95"/>
    <n v="120000000000"/>
    <n v="0.8"/>
    <n v="0.95"/>
    <n v="80000000000"/>
    <n v="0.8"/>
    <n v="0.85"/>
  </r>
  <r>
    <x v="23"/>
    <x v="1"/>
    <s v="KHR"/>
    <x v="5"/>
    <d v="2023-08-17T00:00:00"/>
    <d v="2023-11-16T00:00:00"/>
    <x v="33"/>
    <n v="1.45"/>
    <n v="133490000000.00002"/>
    <n v="0.7"/>
    <n v="1.4"/>
    <n v="120000000000"/>
    <n v="1.3"/>
    <n v="1.2758783429470371"/>
  </r>
  <r>
    <x v="23"/>
    <x v="1"/>
    <s v="KHR"/>
    <x v="6"/>
    <d v="2023-08-17T00:00:00"/>
    <d v="2024-02-15T00:00:00"/>
    <x v="13"/>
    <n v="1.48"/>
    <m/>
    <m/>
    <m/>
    <m/>
    <m/>
    <m/>
  </r>
  <r>
    <x v="23"/>
    <x v="1"/>
    <s v="KHR"/>
    <x v="7"/>
    <d v="2023-08-17T00:00:00"/>
    <d v="2024-08-15T00:00:00"/>
    <x v="13"/>
    <n v="1.5"/>
    <m/>
    <m/>
    <m/>
    <m/>
    <m/>
    <m/>
  </r>
  <r>
    <x v="23"/>
    <x v="0"/>
    <s v="KHR"/>
    <x v="8"/>
    <d v="2023-08-18T00:00:00"/>
    <d v="2025-08-18T00:00:00"/>
    <x v="0"/>
    <n v="4"/>
    <n v="28000000000"/>
    <n v="4.25"/>
    <n v="4.3"/>
    <n v="28000000000"/>
    <s v="-"/>
    <n v="4.28571428571429"/>
  </r>
  <r>
    <x v="23"/>
    <x v="1"/>
    <s v="USD"/>
    <x v="2"/>
    <d v="2023-08-17T00:00:00"/>
    <d v="2023-08-24T00:00:00"/>
    <x v="26"/>
    <n v="0.45"/>
    <n v="10900000"/>
    <n v="0.18"/>
    <n v="0.3"/>
    <n v="5000000"/>
    <n v="0.18"/>
    <n v="0.1910091743119266"/>
  </r>
  <r>
    <x v="23"/>
    <x v="1"/>
    <s v="USD"/>
    <x v="3"/>
    <d v="2023-08-17T00:00:00"/>
    <d v="2023-08-31T00:00:00"/>
    <x v="26"/>
    <n v="0.52"/>
    <n v="9900000"/>
    <n v="0.19"/>
    <n v="0.2"/>
    <n v="5000000"/>
    <n v="0.2"/>
    <n v="0.19505050505050511"/>
  </r>
  <r>
    <x v="23"/>
    <x v="1"/>
    <s v="USD"/>
    <x v="4"/>
    <d v="2023-08-17T00:00:00"/>
    <d v="2023-09-14T00:00:00"/>
    <x v="26"/>
    <n v="0.55000000000000004"/>
    <n v="5000000"/>
    <n v="0.25"/>
    <n v="0.25"/>
    <n v="5000000"/>
    <n v="0.25"/>
    <n v="0.25"/>
  </r>
  <r>
    <x v="23"/>
    <x v="1"/>
    <s v="USD"/>
    <x v="5"/>
    <d v="2023-08-17T00:00:00"/>
    <d v="2023-11-16T00:00:00"/>
    <x v="17"/>
    <n v="1.02"/>
    <n v="44875000"/>
    <n v="0.2"/>
    <n v="1.02"/>
    <n v="20000000"/>
    <n v="1"/>
    <n v="0.72789908966502048"/>
  </r>
  <r>
    <x v="23"/>
    <x v="1"/>
    <s v="USD"/>
    <x v="6"/>
    <d v="2023-08-17T00:00:00"/>
    <d v="2024-02-15T00:00:00"/>
    <x v="31"/>
    <n v="1.06"/>
    <n v="3481000"/>
    <n v="1"/>
    <n v="1.06"/>
    <n v="3481000"/>
    <n v="1.06"/>
    <n v="1.0255271473714449"/>
  </r>
  <r>
    <x v="23"/>
    <x v="1"/>
    <s v="USD"/>
    <x v="7"/>
    <d v="2023-08-17T00:00:00"/>
    <d v="2024-08-15T00:00:00"/>
    <x v="34"/>
    <n v="1.08"/>
    <n v="10800000"/>
    <n v="1"/>
    <n v="1.05"/>
    <n v="10800000"/>
    <n v="1.05"/>
    <n v="1.0462962962962961"/>
  </r>
  <r>
    <x v="24"/>
    <x v="1"/>
    <s v="KHR"/>
    <x v="2"/>
    <d v="2023-08-24T00:00:00"/>
    <d v="2023-08-31T00:00:00"/>
    <x v="20"/>
    <n v="0.75"/>
    <n v="220000000000"/>
    <n v="0.35"/>
    <n v="0.6"/>
    <n v="60000000000"/>
    <n v="0.4"/>
    <n v="0.46272727272727271"/>
  </r>
  <r>
    <x v="24"/>
    <x v="1"/>
    <s v="KHR"/>
    <x v="3"/>
    <d v="2023-08-24T00:00:00"/>
    <d v="2023-09-07T00:00:00"/>
    <x v="20"/>
    <n v="0.8"/>
    <n v="175000000000"/>
    <n v="0.4"/>
    <n v="0.7"/>
    <n v="60000000000"/>
    <n v="0.5"/>
    <n v="0.53857142857142859"/>
  </r>
  <r>
    <x v="24"/>
    <x v="1"/>
    <s v="KHR"/>
    <x v="4"/>
    <d v="2023-08-24T00:00:00"/>
    <d v="2023-09-21T00:00:00"/>
    <x v="19"/>
    <n v="0.95"/>
    <n v="130000000000"/>
    <n v="0.55000000000000004"/>
    <n v="0.8"/>
    <n v="80000000000"/>
    <n v="0.8"/>
    <n v="0.72307692307692306"/>
  </r>
  <r>
    <x v="24"/>
    <x v="1"/>
    <s v="KHR"/>
    <x v="5"/>
    <d v="2023-08-24T00:00:00"/>
    <d v="2023-11-23T00:00:00"/>
    <x v="33"/>
    <n v="1.45"/>
    <n v="190907000000"/>
    <n v="0.5"/>
    <n v="1.3"/>
    <n v="120000000000"/>
    <n v="1.3"/>
    <n v="1.2191459715987361"/>
  </r>
  <r>
    <x v="24"/>
    <x v="1"/>
    <s v="KHR"/>
    <x v="6"/>
    <d v="2023-08-24T00:00:00"/>
    <d v="2024-02-22T00:00:00"/>
    <x v="13"/>
    <n v="1.48"/>
    <m/>
    <m/>
    <m/>
    <m/>
    <m/>
    <m/>
  </r>
  <r>
    <x v="24"/>
    <x v="1"/>
    <s v="KHR"/>
    <x v="7"/>
    <d v="2023-08-24T00:00:00"/>
    <d v="2024-08-22T00:00:00"/>
    <x v="13"/>
    <n v="1.5"/>
    <m/>
    <m/>
    <m/>
    <m/>
    <m/>
    <m/>
  </r>
  <r>
    <x v="24"/>
    <x v="1"/>
    <s v="USD"/>
    <x v="2"/>
    <d v="2023-08-24T00:00:00"/>
    <d v="2023-08-31T00:00:00"/>
    <x v="26"/>
    <n v="0.45"/>
    <n v="13900000"/>
    <n v="0.18"/>
    <n v="0.45"/>
    <n v="5000000"/>
    <n v="0.18"/>
    <n v="0.24330935251798561"/>
  </r>
  <r>
    <x v="24"/>
    <x v="1"/>
    <s v="USD"/>
    <x v="3"/>
    <d v="2023-08-24T00:00:00"/>
    <d v="2023-09-07T00:00:00"/>
    <x v="26"/>
    <n v="0.52"/>
    <n v="13900000"/>
    <n v="0.19"/>
    <n v="0.45"/>
    <n v="5000000"/>
    <n v="0.2"/>
    <n v="0.26841726618705042"/>
  </r>
  <r>
    <x v="24"/>
    <x v="1"/>
    <s v="USD"/>
    <x v="4"/>
    <d v="2023-08-24T00:00:00"/>
    <d v="2023-09-21T00:00:00"/>
    <x v="26"/>
    <n v="0.55000000000000004"/>
    <n v="13900000"/>
    <n v="0.19"/>
    <n v="0.5"/>
    <n v="5000000"/>
    <n v="0.25"/>
    <n v="0.30079136690647479"/>
  </r>
  <r>
    <x v="24"/>
    <x v="1"/>
    <s v="USD"/>
    <x v="5"/>
    <d v="2023-08-24T00:00:00"/>
    <d v="2023-11-23T00:00:00"/>
    <x v="34"/>
    <n v="1.02"/>
    <n v="3976000"/>
    <n v="0.2"/>
    <n v="1.02"/>
    <n v="3976000"/>
    <n v="1.02"/>
    <n v="0.72899899396378265"/>
  </r>
  <r>
    <x v="24"/>
    <x v="1"/>
    <s v="USD"/>
    <x v="6"/>
    <d v="2023-08-24T00:00:00"/>
    <d v="2024-02-22T00:00:00"/>
    <x v="31"/>
    <n v="1.06"/>
    <n v="8100000"/>
    <n v="1"/>
    <n v="1.06"/>
    <n v="8100000"/>
    <n v="1.06"/>
    <n v="1.037037037037037"/>
  </r>
  <r>
    <x v="24"/>
    <x v="1"/>
    <s v="USD"/>
    <x v="7"/>
    <d v="2023-08-24T00:00:00"/>
    <d v="2024-08-22T00:00:00"/>
    <x v="34"/>
    <n v="1.08"/>
    <n v="48150000"/>
    <n v="1.02"/>
    <n v="1.08"/>
    <n v="30000000"/>
    <n v="1.05"/>
    <n v="1.0366770508826579"/>
  </r>
  <r>
    <x v="25"/>
    <x v="1"/>
    <s v="KHR"/>
    <x v="2"/>
    <d v="2023-08-31T00:00:00"/>
    <d v="2023-09-07T00:00:00"/>
    <x v="20"/>
    <n v="0.75"/>
    <n v="205000000000"/>
    <n v="0.39"/>
    <n v="0.73"/>
    <n v="60000000000"/>
    <n v="0.45"/>
    <n v="0.57268292682926825"/>
  </r>
  <r>
    <x v="25"/>
    <x v="1"/>
    <s v="KHR"/>
    <x v="3"/>
    <d v="2023-08-31T00:00:00"/>
    <d v="2023-09-14T00:00:00"/>
    <x v="20"/>
    <n v="0.8"/>
    <n v="130000000000"/>
    <n v="0.4"/>
    <n v="0.68"/>
    <n v="60000000000"/>
    <n v="0.5"/>
    <n v="0.56000000000000005"/>
  </r>
  <r>
    <x v="25"/>
    <x v="1"/>
    <s v="KHR"/>
    <x v="4"/>
    <d v="2023-08-31T00:00:00"/>
    <d v="2023-09-28T00:00:00"/>
    <x v="19"/>
    <n v="0.95"/>
    <n v="135000000000"/>
    <n v="0.55000000000000004"/>
    <n v="0.83"/>
    <n v="80000000000"/>
    <n v="0.83"/>
    <n v="0.73814814814814811"/>
  </r>
  <r>
    <x v="25"/>
    <x v="1"/>
    <s v="KHR"/>
    <x v="5"/>
    <d v="2023-08-31T00:00:00"/>
    <d v="2023-11-30T00:00:00"/>
    <x v="33"/>
    <n v="1.45"/>
    <n v="160000000000"/>
    <n v="1.05"/>
    <n v="1.33"/>
    <n v="120000000000"/>
    <n v="1.33"/>
    <n v="1.2250000000000001"/>
  </r>
  <r>
    <x v="25"/>
    <x v="1"/>
    <s v="KHR"/>
    <x v="6"/>
    <d v="2023-08-31T00:00:00"/>
    <d v="2024-02-29T00:00:00"/>
    <x v="13"/>
    <n v="1.48"/>
    <m/>
    <m/>
    <m/>
    <m/>
    <m/>
    <m/>
  </r>
  <r>
    <x v="25"/>
    <x v="1"/>
    <s v="KHR"/>
    <x v="7"/>
    <d v="2023-08-31T00:00:00"/>
    <d v="2024-08-29T00:00:00"/>
    <x v="13"/>
    <n v="1.5"/>
    <m/>
    <m/>
    <m/>
    <m/>
    <m/>
    <m/>
  </r>
  <r>
    <x v="25"/>
    <x v="1"/>
    <s v="USD"/>
    <x v="2"/>
    <d v="2023-08-31T00:00:00"/>
    <d v="2023-09-07T00:00:00"/>
    <x v="26"/>
    <n v="0.45"/>
    <n v="4900000"/>
    <n v="0.18"/>
    <n v="0.18"/>
    <n v="4900000"/>
    <n v="0.18"/>
    <n v="0.18"/>
  </r>
  <r>
    <x v="25"/>
    <x v="1"/>
    <s v="USD"/>
    <x v="3"/>
    <d v="2023-08-31T00:00:00"/>
    <d v="2023-09-14T00:00:00"/>
    <x v="26"/>
    <n v="0.52"/>
    <n v="4900000"/>
    <n v="0.19"/>
    <n v="0.19"/>
    <n v="4900000"/>
    <n v="0.19"/>
    <n v="0.19"/>
  </r>
  <r>
    <x v="25"/>
    <x v="1"/>
    <s v="USD"/>
    <x v="4"/>
    <d v="2023-08-31T00:00:00"/>
    <d v="2023-09-28T00:00:00"/>
    <x v="26"/>
    <n v="0.55000000000000004"/>
    <n v="4900000"/>
    <n v="0.19"/>
    <n v="0.19"/>
    <n v="4900000"/>
    <n v="0.19"/>
    <n v="0.19"/>
  </r>
  <r>
    <x v="25"/>
    <x v="1"/>
    <s v="USD"/>
    <x v="5"/>
    <d v="2023-08-31T00:00:00"/>
    <d v="2023-11-30T00:00:00"/>
    <x v="34"/>
    <n v="1.02"/>
    <n v="109000"/>
    <n v="0.7"/>
    <n v="0.7"/>
    <n v="109000"/>
    <n v="0.7"/>
    <n v="0.7"/>
  </r>
  <r>
    <x v="25"/>
    <x v="1"/>
    <s v="USD"/>
    <x v="6"/>
    <d v="2023-08-31T00:00:00"/>
    <d v="2024-02-29T00:00:00"/>
    <x v="31"/>
    <n v="1.06"/>
    <n v="35000000"/>
    <n v="1"/>
    <n v="1.05"/>
    <n v="25000000"/>
    <n v="1.05"/>
    <n v="1.028571428571428"/>
  </r>
  <r>
    <x v="25"/>
    <x v="1"/>
    <s v="USD"/>
    <x v="7"/>
    <d v="2023-08-31T00:00:00"/>
    <d v="2024-08-29T00:00:00"/>
    <x v="34"/>
    <n v="1.08"/>
    <n v="38050000"/>
    <n v="1.02"/>
    <n v="1.06"/>
    <n v="30000000"/>
    <n v="1.06"/>
    <n v="1.054717477003942"/>
  </r>
  <r>
    <x v="26"/>
    <x v="1"/>
    <s v="KHR"/>
    <x v="2"/>
    <d v="2023-09-07T00:00:00"/>
    <d v="2023-09-14T00:00:00"/>
    <x v="33"/>
    <n v="0.6"/>
    <n v="195000000000"/>
    <n v="0.39"/>
    <n v="0.5"/>
    <n v="120000000000"/>
    <n v="0.45"/>
    <n v="0.44"/>
  </r>
  <r>
    <x v="26"/>
    <x v="1"/>
    <s v="KHR"/>
    <x v="3"/>
    <d v="2023-09-07T00:00:00"/>
    <d v="2023-09-21T00:00:00"/>
    <x v="33"/>
    <n v="0.65"/>
    <n v="165000000000"/>
    <n v="0.45"/>
    <n v="0.5"/>
    <n v="120000000000"/>
    <n v="0.5"/>
    <n v="0.49242424242424238"/>
  </r>
  <r>
    <x v="26"/>
    <x v="1"/>
    <s v="KHR"/>
    <x v="4"/>
    <d v="2023-09-07T00:00:00"/>
    <d v="2023-10-05T00:00:00"/>
    <x v="35"/>
    <n v="0.8"/>
    <n v="124000000000"/>
    <n v="0.5"/>
    <n v="0.7"/>
    <n v="124000000000"/>
    <n v="0.7"/>
    <n v="0.64516129032258063"/>
  </r>
  <r>
    <x v="26"/>
    <x v="1"/>
    <s v="KHR"/>
    <x v="5"/>
    <d v="2023-09-07T00:00:00"/>
    <d v="2023-12-07T00:00:00"/>
    <x v="36"/>
    <n v="1.3"/>
    <n v="162600000000"/>
    <n v="0.6"/>
    <n v="1.2"/>
    <n v="162600000000"/>
    <n v="1.2"/>
    <n v="1.146125461254613"/>
  </r>
  <r>
    <x v="26"/>
    <x v="1"/>
    <s v="KHR"/>
    <x v="6"/>
    <d v="2023-09-07T00:00:00"/>
    <d v="2024-03-07T00:00:00"/>
    <x v="21"/>
    <n v="1.33"/>
    <n v="200000000"/>
    <n v="1"/>
    <n v="1"/>
    <n v="200000000"/>
    <n v="1"/>
    <n v="1"/>
  </r>
  <r>
    <x v="26"/>
    <x v="1"/>
    <s v="KHR"/>
    <x v="7"/>
    <d v="2023-09-07T00:00:00"/>
    <d v="2024-09-05T00:00:00"/>
    <x v="21"/>
    <n v="1.35"/>
    <n v="1400000000"/>
    <n v="1"/>
    <n v="1"/>
    <n v="1400000000"/>
    <n v="1"/>
    <n v="1"/>
  </r>
  <r>
    <x v="26"/>
    <x v="1"/>
    <s v="USD"/>
    <x v="2"/>
    <d v="2023-09-07T00:00:00"/>
    <d v="2023-09-14T00:00:00"/>
    <x v="26"/>
    <n v="0.45"/>
    <n v="4900000"/>
    <n v="0.2"/>
    <n v="0.2"/>
    <n v="4900000"/>
    <n v="0.2"/>
    <n v="0.2"/>
  </r>
  <r>
    <x v="26"/>
    <x v="1"/>
    <s v="USD"/>
    <x v="3"/>
    <d v="2023-09-07T00:00:00"/>
    <d v="2023-09-21T00:00:00"/>
    <x v="26"/>
    <n v="0.52"/>
    <n v="4900000"/>
    <n v="0.25"/>
    <n v="0.25"/>
    <n v="4900000"/>
    <n v="0.25"/>
    <n v="0.25"/>
  </r>
  <r>
    <x v="26"/>
    <x v="1"/>
    <s v="USD"/>
    <x v="4"/>
    <d v="2023-09-07T00:00:00"/>
    <d v="2023-10-05T00:00:00"/>
    <x v="26"/>
    <n v="0.55000000000000004"/>
    <n v="4900000"/>
    <n v="0.25"/>
    <n v="0.25"/>
    <n v="4900000"/>
    <n v="0.25"/>
    <n v="0.25"/>
  </r>
  <r>
    <x v="26"/>
    <x v="1"/>
    <s v="USD"/>
    <x v="5"/>
    <d v="2023-09-07T00:00:00"/>
    <d v="2023-12-07T00:00:00"/>
    <x v="34"/>
    <n v="1.02"/>
    <n v="300000"/>
    <n v="0.5"/>
    <n v="0.5"/>
    <n v="300000"/>
    <n v="0.5"/>
    <n v="0.5"/>
  </r>
  <r>
    <x v="26"/>
    <x v="1"/>
    <s v="USD"/>
    <x v="6"/>
    <d v="2023-09-07T00:00:00"/>
    <d v="2024-03-07T00:00:00"/>
    <x v="31"/>
    <n v="1.06"/>
    <n v="3100000"/>
    <n v="1.06"/>
    <n v="1.06"/>
    <n v="3100000"/>
    <n v="1.06"/>
    <n v="1.06"/>
  </r>
  <r>
    <x v="26"/>
    <x v="1"/>
    <s v="USD"/>
    <x v="7"/>
    <d v="2023-09-07T00:00:00"/>
    <d v="2024-09-05T00:00:00"/>
    <x v="34"/>
    <n v="1.08"/>
    <n v="36500000"/>
    <n v="1"/>
    <n v="1.08"/>
    <n v="30000000"/>
    <n v="1.05"/>
    <n v="1.039945205479452"/>
  </r>
  <r>
    <x v="27"/>
    <x v="1"/>
    <s v="KHR"/>
    <x v="2"/>
    <d v="2023-09-14T00:00:00"/>
    <d v="2023-09-21T00:00:00"/>
    <x v="37"/>
    <n v="0.3"/>
    <n v="208000000000"/>
    <n v="0.1"/>
    <n v="0.3"/>
    <n v="200000000000"/>
    <n v="0.3"/>
    <n v="0.26586538461538461"/>
  </r>
  <r>
    <x v="27"/>
    <x v="1"/>
    <s v="KHR"/>
    <x v="3"/>
    <d v="2023-09-14T00:00:00"/>
    <d v="2023-09-28T00:00:00"/>
    <x v="38"/>
    <n v="0.35"/>
    <n v="125000000000"/>
    <n v="0.3"/>
    <n v="0.35"/>
    <n v="125000000000"/>
    <n v="0.35"/>
    <n v="0.32600000000000001"/>
  </r>
  <r>
    <x v="27"/>
    <x v="1"/>
    <s v="KHR"/>
    <x v="4"/>
    <d v="2023-09-14T00:00:00"/>
    <d v="2023-10-12T00:00:00"/>
    <x v="35"/>
    <n v="0.8"/>
    <n v="85000000000"/>
    <n v="0.5"/>
    <n v="0.7"/>
    <n v="85000000000"/>
    <n v="0.7"/>
    <n v="0.68823529411764706"/>
  </r>
  <r>
    <x v="27"/>
    <x v="1"/>
    <s v="KHR"/>
    <x v="5"/>
    <d v="2023-09-14T00:00:00"/>
    <d v="2023-12-14T00:00:00"/>
    <x v="36"/>
    <n v="1.3"/>
    <n v="116420000000"/>
    <n v="1"/>
    <n v="1.3"/>
    <n v="116420000000"/>
    <n v="1.3"/>
    <n v="1.1291874248410929"/>
  </r>
  <r>
    <x v="27"/>
    <x v="1"/>
    <s v="KHR"/>
    <x v="6"/>
    <d v="2023-09-14T00:00:00"/>
    <d v="2024-03-14T00:00:00"/>
    <x v="21"/>
    <n v="1.33"/>
    <m/>
    <m/>
    <m/>
    <m/>
    <m/>
    <m/>
  </r>
  <r>
    <x v="27"/>
    <x v="1"/>
    <s v="KHR"/>
    <x v="7"/>
    <d v="2023-09-14T00:00:00"/>
    <d v="2024-09-12T00:00:00"/>
    <x v="21"/>
    <n v="1.35"/>
    <n v="600000000"/>
    <n v="1"/>
    <n v="1.35"/>
    <n v="600000000"/>
    <n v="1.35"/>
    <n v="1.1166666666666669"/>
  </r>
  <r>
    <x v="27"/>
    <x v="1"/>
    <s v="USD"/>
    <x v="2"/>
    <d v="2023-09-14T00:00:00"/>
    <d v="2023-09-21T00:00:00"/>
    <x v="26"/>
    <n v="0.45"/>
    <n v="4900000"/>
    <n v="0.25"/>
    <n v="0.25"/>
    <n v="4900000"/>
    <n v="0.25"/>
    <n v="0.25"/>
  </r>
  <r>
    <x v="27"/>
    <x v="1"/>
    <s v="USD"/>
    <x v="3"/>
    <d v="2023-09-14T00:00:00"/>
    <d v="2023-09-28T00:00:00"/>
    <x v="26"/>
    <n v="0.52"/>
    <n v="4900000"/>
    <n v="0.49"/>
    <n v="0.49"/>
    <n v="4900000"/>
    <n v="0.49"/>
    <n v="0.49"/>
  </r>
  <r>
    <x v="27"/>
    <x v="1"/>
    <s v="USD"/>
    <x v="4"/>
    <d v="2023-09-14T00:00:00"/>
    <d v="2023-10-12T00:00:00"/>
    <x v="26"/>
    <n v="0.55000000000000004"/>
    <n v="4900000"/>
    <n v="0.5"/>
    <n v="0.5"/>
    <n v="4900000"/>
    <n v="0.5"/>
    <n v="0.5"/>
  </r>
  <r>
    <x v="27"/>
    <x v="1"/>
    <s v="USD"/>
    <x v="5"/>
    <d v="2023-09-14T00:00:00"/>
    <d v="2023-12-14T00:00:00"/>
    <x v="34"/>
    <n v="1.02"/>
    <n v="13160000"/>
    <n v="0.2"/>
    <n v="0.8"/>
    <n v="13160000"/>
    <n v="0.8"/>
    <n v="0.45231762917933133"/>
  </r>
  <r>
    <x v="27"/>
    <x v="1"/>
    <s v="USD"/>
    <x v="6"/>
    <d v="2023-09-14T00:00:00"/>
    <d v="2024-03-14T00:00:00"/>
    <x v="31"/>
    <n v="1.06"/>
    <m/>
    <m/>
    <m/>
    <m/>
    <m/>
    <m/>
  </r>
  <r>
    <x v="27"/>
    <x v="1"/>
    <s v="USD"/>
    <x v="7"/>
    <d v="2023-09-14T00:00:00"/>
    <d v="2024-09-12T00:00:00"/>
    <x v="34"/>
    <n v="1.08"/>
    <n v="3050000"/>
    <n v="0.9"/>
    <n v="1.05"/>
    <n v="3050000"/>
    <n v="1.05"/>
    <n v="1.047540983606557"/>
  </r>
  <r>
    <x v="28"/>
    <x v="1"/>
    <s v="KHR"/>
    <x v="2"/>
    <d v="2023-09-21T00:00:00"/>
    <d v="2023-09-28T00:00:00"/>
    <x v="37"/>
    <n v="0.3"/>
    <n v="121000000000"/>
    <n v="0.1"/>
    <n v="0.3"/>
    <n v="121000000000"/>
    <n v="0.3"/>
    <n v="0.27107438016528917"/>
  </r>
  <r>
    <x v="28"/>
    <x v="1"/>
    <s v="KHR"/>
    <x v="3"/>
    <d v="2023-09-21T00:00:00"/>
    <d v="2023-10-05T00:00:00"/>
    <x v="38"/>
    <n v="0.35"/>
    <n v="135000000000"/>
    <n v="0.3"/>
    <n v="0.35"/>
    <n v="135000000000"/>
    <n v="0.35"/>
    <n v="0.33148148148148149"/>
  </r>
  <r>
    <x v="28"/>
    <x v="1"/>
    <s v="KHR"/>
    <x v="4"/>
    <d v="2023-09-21T00:00:00"/>
    <d v="2023-10-19T00:00:00"/>
    <x v="35"/>
    <n v="0.8"/>
    <n v="57000000000"/>
    <n v="0.5"/>
    <n v="0.75"/>
    <n v="57000000000"/>
    <n v="0.75"/>
    <n v="0.7192982456140351"/>
  </r>
  <r>
    <x v="28"/>
    <x v="1"/>
    <s v="KHR"/>
    <x v="5"/>
    <d v="2023-09-21T00:00:00"/>
    <d v="2023-12-21T00:00:00"/>
    <x v="36"/>
    <n v="1.3"/>
    <n v="112000000000"/>
    <n v="1"/>
    <n v="1.3"/>
    <n v="112000000000"/>
    <n v="1.3"/>
    <n v="1.133928571428571"/>
  </r>
  <r>
    <x v="28"/>
    <x v="1"/>
    <s v="KHR"/>
    <x v="6"/>
    <d v="2023-09-21T00:00:00"/>
    <d v="2024-03-21T00:00:00"/>
    <x v="21"/>
    <n v="1.33"/>
    <m/>
    <m/>
    <m/>
    <m/>
    <m/>
    <m/>
  </r>
  <r>
    <x v="28"/>
    <x v="1"/>
    <s v="KHR"/>
    <x v="7"/>
    <d v="2023-09-21T00:00:00"/>
    <d v="2024-09-19T00:00:00"/>
    <x v="21"/>
    <n v="1.35"/>
    <m/>
    <m/>
    <m/>
    <m/>
    <m/>
    <m/>
  </r>
  <r>
    <x v="28"/>
    <x v="0"/>
    <s v="KHR"/>
    <x v="1"/>
    <d v="2023-09-22T00:00:00"/>
    <d v="2026-09-22T00:00:00"/>
    <x v="0"/>
    <n v="4.5"/>
    <n v="18000000000"/>
    <n v="5.2"/>
    <n v="6.5"/>
    <n v="8000000000"/>
    <s v="-"/>
    <n v="5.45"/>
  </r>
  <r>
    <x v="28"/>
    <x v="1"/>
    <s v="USD"/>
    <x v="2"/>
    <d v="2023-09-21T00:00:00"/>
    <d v="2023-09-28T00:00:00"/>
    <x v="26"/>
    <n v="0.45"/>
    <n v="10000000"/>
    <n v="0.25"/>
    <n v="0.43"/>
    <n v="5000000"/>
    <n v="0.25"/>
    <n v="0.34"/>
  </r>
  <r>
    <x v="28"/>
    <x v="1"/>
    <s v="USD"/>
    <x v="3"/>
    <d v="2023-09-21T00:00:00"/>
    <d v="2023-10-05T00:00:00"/>
    <x v="26"/>
    <n v="0.52"/>
    <n v="10000000"/>
    <n v="0.47"/>
    <n v="0.5"/>
    <n v="5000000"/>
    <n v="0.47"/>
    <n v="0.48499999999999999"/>
  </r>
  <r>
    <x v="28"/>
    <x v="1"/>
    <s v="USD"/>
    <x v="4"/>
    <d v="2023-09-21T00:00:00"/>
    <d v="2023-10-19T00:00:00"/>
    <x v="26"/>
    <n v="0.55000000000000004"/>
    <n v="5000000"/>
    <n v="0.5"/>
    <n v="0.5"/>
    <n v="5000000"/>
    <n v="0.5"/>
    <n v="0.5"/>
  </r>
  <r>
    <x v="28"/>
    <x v="1"/>
    <s v="USD"/>
    <x v="5"/>
    <d v="2023-09-21T00:00:00"/>
    <d v="2023-12-21T00:00:00"/>
    <x v="34"/>
    <n v="1.02"/>
    <n v="2650000"/>
    <n v="0.8"/>
    <n v="0.9"/>
    <n v="2650000"/>
    <n v="0.9"/>
    <n v="0.89433962264150946"/>
  </r>
  <r>
    <x v="28"/>
    <x v="1"/>
    <s v="USD"/>
    <x v="6"/>
    <d v="2023-09-21T00:00:00"/>
    <d v="2024-03-21T00:00:00"/>
    <x v="10"/>
    <n v="1.06"/>
    <n v="8300000.0000000009"/>
    <n v="0.5"/>
    <n v="0.5"/>
    <n v="8300000.0000000009"/>
    <n v="0.5"/>
    <n v="0.5"/>
  </r>
  <r>
    <x v="28"/>
    <x v="1"/>
    <s v="USD"/>
    <x v="7"/>
    <d v="2023-09-21T00:00:00"/>
    <d v="2024-09-19T00:00:00"/>
    <x v="17"/>
    <n v="1.08"/>
    <n v="50000"/>
    <n v="1.08"/>
    <n v="1.08"/>
    <n v="50000"/>
    <n v="1.08"/>
    <n v="1.08"/>
  </r>
  <r>
    <x v="29"/>
    <x v="1"/>
    <s v="KHR"/>
    <x v="2"/>
    <d v="2023-09-28T00:00:00"/>
    <d v="2023-10-05T00:00:00"/>
    <x v="37"/>
    <n v="0.3"/>
    <n v="154000000000"/>
    <n v="0.1"/>
    <n v="0.3"/>
    <n v="154000000000"/>
    <n v="0.3"/>
    <n v="0.25584415584415582"/>
  </r>
  <r>
    <x v="29"/>
    <x v="1"/>
    <s v="KHR"/>
    <x v="3"/>
    <d v="2023-09-28T00:00:00"/>
    <d v="2023-10-12T00:00:00"/>
    <x v="38"/>
    <n v="0.35"/>
    <n v="207000000000"/>
    <n v="0.15"/>
    <n v="0.35"/>
    <n v="180000000000"/>
    <n v="0.35"/>
    <n v="0.32874396135265699"/>
  </r>
  <r>
    <x v="29"/>
    <x v="1"/>
    <s v="KHR"/>
    <x v="4"/>
    <d v="2023-09-28T00:00:00"/>
    <d v="2023-10-26T00:00:00"/>
    <x v="35"/>
    <n v="0.8"/>
    <n v="160000000000"/>
    <n v="0.8"/>
    <n v="0.8"/>
    <n v="160000000000"/>
    <n v="0.8"/>
    <n v="0.8"/>
  </r>
  <r>
    <x v="29"/>
    <x v="1"/>
    <s v="KHR"/>
    <x v="5"/>
    <d v="2023-09-28T00:00:00"/>
    <d v="2023-12-28T00:00:00"/>
    <x v="36"/>
    <n v="1.3"/>
    <n v="120000000000"/>
    <n v="1"/>
    <n v="1.3"/>
    <n v="120000000000"/>
    <n v="1.3"/>
    <n v="1.1499999999999999"/>
  </r>
  <r>
    <x v="29"/>
    <x v="1"/>
    <s v="KHR"/>
    <x v="6"/>
    <d v="2023-09-28T00:00:00"/>
    <d v="2024-03-28T00:00:00"/>
    <x v="21"/>
    <n v="1.33"/>
    <m/>
    <m/>
    <m/>
    <m/>
    <m/>
    <m/>
  </r>
  <r>
    <x v="29"/>
    <x v="1"/>
    <s v="KHR"/>
    <x v="7"/>
    <d v="2023-09-28T00:00:00"/>
    <d v="2024-09-26T00:00:00"/>
    <x v="21"/>
    <n v="1.35"/>
    <m/>
    <m/>
    <m/>
    <m/>
    <m/>
    <m/>
  </r>
  <r>
    <x v="29"/>
    <x v="1"/>
    <s v="USD"/>
    <x v="2"/>
    <d v="2023-09-28T00:00:00"/>
    <d v="2023-10-05T00:00:00"/>
    <x v="26"/>
    <n v="0.45"/>
    <n v="10000000"/>
    <n v="0.35"/>
    <n v="0.43"/>
    <n v="5000000"/>
    <n v="0.35"/>
    <n v="0.39"/>
  </r>
  <r>
    <x v="29"/>
    <x v="1"/>
    <s v="USD"/>
    <x v="3"/>
    <d v="2023-09-28T00:00:00"/>
    <d v="2023-10-12T00:00:00"/>
    <x v="26"/>
    <n v="0.52"/>
    <n v="10000000"/>
    <n v="0.43"/>
    <n v="0.47"/>
    <n v="5000000"/>
    <n v="0.43"/>
    <n v="0.45"/>
  </r>
  <r>
    <x v="29"/>
    <x v="1"/>
    <s v="USD"/>
    <x v="4"/>
    <d v="2023-09-28T00:00:00"/>
    <d v="2023-10-26T00:00:00"/>
    <x v="26"/>
    <n v="0.55000000000000004"/>
    <n v="5000000"/>
    <n v="0.49"/>
    <n v="0.49"/>
    <n v="5000000"/>
    <n v="0.49"/>
    <n v="0.49"/>
  </r>
  <r>
    <x v="29"/>
    <x v="1"/>
    <s v="USD"/>
    <x v="5"/>
    <d v="2023-09-28T00:00:00"/>
    <d v="2023-12-28T00:00:00"/>
    <x v="34"/>
    <n v="1.02"/>
    <n v="16040000"/>
    <n v="0.8"/>
    <n v="1.02"/>
    <n v="16040000"/>
    <n v="1.02"/>
    <n v="1.0031421446384039"/>
  </r>
  <r>
    <x v="29"/>
    <x v="1"/>
    <s v="USD"/>
    <x v="6"/>
    <d v="2023-09-28T00:00:00"/>
    <d v="2024-03-28T00:00:00"/>
    <x v="10"/>
    <n v="1.06"/>
    <n v="3700000"/>
    <n v="1"/>
    <n v="1"/>
    <n v="3700000"/>
    <n v="1"/>
    <n v="1"/>
  </r>
  <r>
    <x v="29"/>
    <x v="1"/>
    <s v="USD"/>
    <x v="7"/>
    <d v="2023-09-28T00:00:00"/>
    <d v="2024-09-26T00:00:00"/>
    <x v="17"/>
    <n v="1.08"/>
    <n v="5000000"/>
    <n v="1"/>
    <n v="1"/>
    <n v="5000000"/>
    <n v="1"/>
    <n v="1"/>
  </r>
  <r>
    <x v="30"/>
    <x v="1"/>
    <s v="KHR"/>
    <x v="2"/>
    <d v="2023-10-05T00:00:00"/>
    <d v="2023-10-12T00:00:00"/>
    <x v="37"/>
    <n v="0.5"/>
    <n v="228000000000"/>
    <n v="0.3"/>
    <n v="0.5"/>
    <n v="200000000000"/>
    <n v="0.45"/>
    <n v="0.44912280701754392"/>
  </r>
  <r>
    <x v="30"/>
    <x v="1"/>
    <s v="KHR"/>
    <x v="3"/>
    <d v="2023-10-05T00:00:00"/>
    <d v="2023-10-19T00:00:00"/>
    <x v="39"/>
    <n v="0.55000000000000004"/>
    <n v="263000000000"/>
    <n v="0.25"/>
    <n v="0.55000000000000004"/>
    <n v="220000000000"/>
    <n v="0.5"/>
    <n v="0.45266159695817493"/>
  </r>
  <r>
    <x v="30"/>
    <x v="1"/>
    <s v="KHR"/>
    <x v="4"/>
    <d v="2023-10-05T00:00:00"/>
    <d v="2023-11-02T00:00:00"/>
    <x v="38"/>
    <n v="0.8"/>
    <n v="102500000000"/>
    <n v="0.7"/>
    <n v="0.8"/>
    <n v="102500000000"/>
    <n v="0.8"/>
    <n v="0.79756097560975614"/>
  </r>
  <r>
    <x v="30"/>
    <x v="1"/>
    <s v="KHR"/>
    <x v="5"/>
    <d v="2023-10-05T00:00:00"/>
    <d v="2024-01-04T00:00:00"/>
    <x v="37"/>
    <n v="1.3"/>
    <n v="50000000000"/>
    <n v="1.3"/>
    <n v="1.3"/>
    <n v="50000000000"/>
    <n v="1.3"/>
    <n v="1.3"/>
  </r>
  <r>
    <x v="30"/>
    <x v="1"/>
    <s v="KHR"/>
    <x v="6"/>
    <d v="2023-10-05T00:00:00"/>
    <d v="2024-04-04T00:00:00"/>
    <x v="21"/>
    <n v="1.33"/>
    <m/>
    <m/>
    <m/>
    <m/>
    <m/>
    <m/>
  </r>
  <r>
    <x v="30"/>
    <x v="1"/>
    <s v="KHR"/>
    <x v="7"/>
    <d v="2023-10-05T00:00:00"/>
    <d v="2024-10-03T00:00:00"/>
    <x v="21"/>
    <n v="1.35"/>
    <m/>
    <m/>
    <m/>
    <m/>
    <m/>
    <m/>
  </r>
  <r>
    <x v="30"/>
    <x v="1"/>
    <s v="USD"/>
    <x v="2"/>
    <d v="2023-10-05T00:00:00"/>
    <d v="2023-10-12T00:00:00"/>
    <x v="26"/>
    <n v="0.45"/>
    <n v="10000000"/>
    <n v="0.35"/>
    <n v="0.35"/>
    <n v="5000000"/>
    <n v="0.35"/>
    <n v="0.35"/>
  </r>
  <r>
    <x v="30"/>
    <x v="1"/>
    <s v="USD"/>
    <x v="3"/>
    <d v="2023-10-05T00:00:00"/>
    <d v="2023-10-19T00:00:00"/>
    <x v="26"/>
    <n v="0.52"/>
    <n v="5000000"/>
    <n v="0.43"/>
    <n v="0.43"/>
    <n v="5000000"/>
    <n v="0.43"/>
    <n v="0.43"/>
  </r>
  <r>
    <x v="30"/>
    <x v="1"/>
    <s v="USD"/>
    <x v="4"/>
    <d v="2023-10-05T00:00:00"/>
    <d v="2023-11-02T00:00:00"/>
    <x v="26"/>
    <n v="0.55000000000000004"/>
    <n v="5000000"/>
    <n v="0.5"/>
    <n v="0.5"/>
    <n v="5000000"/>
    <n v="0.5"/>
    <n v="0.5"/>
  </r>
  <r>
    <x v="30"/>
    <x v="1"/>
    <s v="USD"/>
    <x v="5"/>
    <d v="2023-10-05T00:00:00"/>
    <d v="2024-01-04T00:00:00"/>
    <x v="34"/>
    <n v="1.02"/>
    <n v="5310000"/>
    <n v="0.9"/>
    <n v="1.02"/>
    <n v="5310000"/>
    <n v="1.02"/>
    <n v="1.0129943502824861"/>
  </r>
  <r>
    <x v="30"/>
    <x v="1"/>
    <s v="USD"/>
    <x v="6"/>
    <d v="2023-10-05T00:00:00"/>
    <d v="2024-04-04T00:00:00"/>
    <x v="10"/>
    <n v="1.06"/>
    <m/>
    <m/>
    <m/>
    <m/>
    <m/>
    <m/>
  </r>
  <r>
    <x v="30"/>
    <x v="1"/>
    <s v="USD"/>
    <x v="7"/>
    <d v="2023-10-05T00:00:00"/>
    <d v="2024-10-03T00:00:00"/>
    <x v="17"/>
    <n v="1.08"/>
    <m/>
    <m/>
    <m/>
    <m/>
    <m/>
    <m/>
  </r>
  <r>
    <x v="31"/>
    <x v="1"/>
    <s v="KHR"/>
    <x v="2"/>
    <d v="2023-10-12T00:00:00"/>
    <d v="2023-10-19T00:00:00"/>
    <x v="37"/>
    <n v="0.5"/>
    <n v="305000000000"/>
    <n v="0.4"/>
    <n v="0.45"/>
    <n v="200000000000"/>
    <n v="0.45"/>
    <n v="0.44918032786885248"/>
  </r>
  <r>
    <x v="31"/>
    <x v="1"/>
    <s v="KHR"/>
    <x v="3"/>
    <d v="2023-10-12T00:00:00"/>
    <d v="2023-10-26T00:00:00"/>
    <x v="39"/>
    <n v="0.55000000000000004"/>
    <n v="233000000000"/>
    <n v="0.45"/>
    <n v="0.5"/>
    <n v="220000000000"/>
    <n v="0.5"/>
    <n v="0.49721030042918463"/>
  </r>
  <r>
    <x v="31"/>
    <x v="1"/>
    <s v="KHR"/>
    <x v="4"/>
    <d v="2023-10-12T00:00:00"/>
    <d v="2023-11-09T00:00:00"/>
    <x v="38"/>
    <n v="0.85"/>
    <n v="161000000000"/>
    <n v="0.65"/>
    <n v="0.85"/>
    <n v="161000000000"/>
    <n v="0.85"/>
    <n v="0.79813664596273293"/>
  </r>
  <r>
    <x v="31"/>
    <x v="1"/>
    <s v="KHR"/>
    <x v="5"/>
    <d v="2023-10-12T00:00:00"/>
    <d v="2024-01-11T00:00:00"/>
    <x v="37"/>
    <n v="1.33"/>
    <n v="52550000000"/>
    <n v="1"/>
    <n v="1.33"/>
    <n v="52550000000"/>
    <n v="1.33"/>
    <n v="1.3254043767840149"/>
  </r>
  <r>
    <x v="31"/>
    <x v="1"/>
    <s v="KHR"/>
    <x v="6"/>
    <d v="2023-10-12T00:00:00"/>
    <d v="2024-04-11T00:00:00"/>
    <x v="22"/>
    <n v="1.38"/>
    <n v="5700000000"/>
    <n v="1.35"/>
    <n v="1.35"/>
    <n v="5700000000"/>
    <n v="1.35"/>
    <n v="1.35"/>
  </r>
  <r>
    <x v="31"/>
    <x v="1"/>
    <s v="KHR"/>
    <x v="7"/>
    <d v="2023-10-12T00:00:00"/>
    <d v="2024-10-10T00:00:00"/>
    <x v="22"/>
    <n v="1.4"/>
    <m/>
    <m/>
    <m/>
    <m/>
    <m/>
    <m/>
  </r>
  <r>
    <x v="31"/>
    <x v="1"/>
    <s v="USD"/>
    <x v="2"/>
    <d v="2023-10-12T00:00:00"/>
    <d v="2023-10-19T00:00:00"/>
    <x v="26"/>
    <n v="0.45"/>
    <n v="15000000"/>
    <n v="0.34"/>
    <n v="0.4"/>
    <n v="5000000"/>
    <n v="0.34"/>
    <n v="0.36333333333333329"/>
  </r>
  <r>
    <x v="31"/>
    <x v="1"/>
    <s v="USD"/>
    <x v="3"/>
    <d v="2023-10-12T00:00:00"/>
    <d v="2023-10-26T00:00:00"/>
    <x v="26"/>
    <n v="0.52"/>
    <n v="10000000"/>
    <n v="0.43"/>
    <n v="0.45"/>
    <n v="5000000"/>
    <n v="0.43"/>
    <n v="0.44"/>
  </r>
  <r>
    <x v="31"/>
    <x v="1"/>
    <s v="USD"/>
    <x v="4"/>
    <d v="2023-10-12T00:00:00"/>
    <d v="2023-11-09T00:00:00"/>
    <x v="26"/>
    <n v="0.55000000000000004"/>
    <n v="5000000"/>
    <n v="0.5"/>
    <n v="0.5"/>
    <n v="5000000"/>
    <n v="0.5"/>
    <n v="0.5"/>
  </r>
  <r>
    <x v="31"/>
    <x v="1"/>
    <s v="USD"/>
    <x v="5"/>
    <d v="2023-10-12T00:00:00"/>
    <d v="2024-01-11T00:00:00"/>
    <x v="31"/>
    <n v="1.02"/>
    <n v="12750000"/>
    <n v="0.5"/>
    <n v="1.02"/>
    <n v="12750000"/>
    <n v="1.02"/>
    <n v="0.94509803921568625"/>
  </r>
  <r>
    <x v="31"/>
    <x v="1"/>
    <s v="USD"/>
    <x v="6"/>
    <d v="2023-10-12T00:00:00"/>
    <d v="2024-04-11T00:00:00"/>
    <x v="18"/>
    <n v="1.06"/>
    <n v="7700000"/>
    <n v="1.05"/>
    <n v="1.05"/>
    <n v="7700000"/>
    <n v="1.05"/>
    <n v="1.05"/>
  </r>
  <r>
    <x v="31"/>
    <x v="1"/>
    <s v="USD"/>
    <x v="7"/>
    <d v="2023-10-12T00:00:00"/>
    <d v="2024-10-10T00:00:00"/>
    <x v="10"/>
    <n v="1.08"/>
    <n v="5200000"/>
    <n v="1"/>
    <n v="1.05"/>
    <n v="5200000"/>
    <n v="1.05"/>
    <n v="1.0480769230769229"/>
  </r>
  <r>
    <x v="32"/>
    <x v="1"/>
    <s v="KHR"/>
    <x v="2"/>
    <d v="2023-10-19T00:00:00"/>
    <d v="2023-10-26T00:00:00"/>
    <x v="40"/>
    <n v="0.5"/>
    <n v="273000000000"/>
    <n v="0.4"/>
    <n v="0.45"/>
    <n v="250000000000"/>
    <n v="0.45"/>
    <n v="0.44670329670329673"/>
  </r>
  <r>
    <x v="32"/>
    <x v="1"/>
    <s v="KHR"/>
    <x v="3"/>
    <d v="2023-10-19T00:00:00"/>
    <d v="2023-11-02T00:00:00"/>
    <x v="40"/>
    <n v="0.55000000000000004"/>
    <n v="289000000000"/>
    <n v="0.25"/>
    <n v="0.5"/>
    <n v="250000000000"/>
    <n v="0.5"/>
    <n v="0.46470588235294119"/>
  </r>
  <r>
    <x v="32"/>
    <x v="1"/>
    <s v="KHR"/>
    <x v="4"/>
    <d v="2023-10-19T00:00:00"/>
    <d v="2023-11-16T00:00:00"/>
    <x v="37"/>
    <n v="0.85"/>
    <n v="102000000000"/>
    <n v="0.745"/>
    <n v="0.85"/>
    <n v="102000000000"/>
    <n v="0.85"/>
    <n v="0.84803921568627449"/>
  </r>
  <r>
    <x v="32"/>
    <x v="1"/>
    <s v="KHR"/>
    <x v="5"/>
    <d v="2023-10-19T00:00:00"/>
    <d v="2024-01-18T00:00:00"/>
    <x v="41"/>
    <n v="1.33"/>
    <n v="250000000"/>
    <n v="0.6"/>
    <n v="0.6"/>
    <n v="250000000"/>
    <n v="0.6"/>
    <n v="0.6"/>
  </r>
  <r>
    <x v="32"/>
    <x v="1"/>
    <s v="KHR"/>
    <x v="6"/>
    <d v="2023-10-19T00:00:00"/>
    <d v="2024-04-18T00:00:00"/>
    <x v="22"/>
    <n v="1.38"/>
    <n v="200000000"/>
    <n v="0.3"/>
    <n v="0.3"/>
    <n v="200000000"/>
    <n v="0.3"/>
    <n v="0.3"/>
  </r>
  <r>
    <x v="32"/>
    <x v="1"/>
    <s v="KHR"/>
    <x v="7"/>
    <d v="2023-10-19T00:00:00"/>
    <d v="2024-10-17T00:00:00"/>
    <x v="22"/>
    <n v="1.4"/>
    <m/>
    <m/>
    <m/>
    <m/>
    <m/>
    <m/>
  </r>
  <r>
    <x v="32"/>
    <x v="0"/>
    <s v="KHR"/>
    <x v="0"/>
    <d v="2023-10-20T00:00:00"/>
    <d v="2024-10-20T00:00:00"/>
    <x v="0"/>
    <n v="3.48"/>
    <n v="24000000000"/>
    <n v="3.8"/>
    <n v="5"/>
    <n v="20000000000"/>
    <s v="-"/>
    <n v="3.9666666666666699"/>
  </r>
  <r>
    <x v="32"/>
    <x v="1"/>
    <s v="USD"/>
    <x v="2"/>
    <d v="2023-10-19T00:00:00"/>
    <d v="2023-10-26T00:00:00"/>
    <x v="26"/>
    <n v="0.45"/>
    <n v="10000000"/>
    <n v="0.34"/>
    <n v="0.34"/>
    <n v="5000000"/>
    <n v="0.34"/>
    <n v="0.34"/>
  </r>
  <r>
    <x v="32"/>
    <x v="1"/>
    <s v="USD"/>
    <x v="3"/>
    <d v="2023-10-19T00:00:00"/>
    <d v="2023-11-02T00:00:00"/>
    <x v="26"/>
    <n v="0.52"/>
    <n v="10000000"/>
    <n v="0.42"/>
    <n v="0.43"/>
    <n v="5000000"/>
    <n v="0.42"/>
    <n v="0.42499999999999999"/>
  </r>
  <r>
    <x v="32"/>
    <x v="1"/>
    <s v="USD"/>
    <x v="4"/>
    <d v="2023-10-19T00:00:00"/>
    <d v="2023-11-16T00:00:00"/>
    <x v="26"/>
    <n v="0.55000000000000004"/>
    <n v="5000000"/>
    <n v="0.5"/>
    <n v="0.5"/>
    <n v="5000000"/>
    <n v="0.5"/>
    <n v="0.5"/>
  </r>
  <r>
    <x v="32"/>
    <x v="1"/>
    <s v="USD"/>
    <x v="5"/>
    <d v="2023-10-19T00:00:00"/>
    <d v="2024-01-18T00:00:00"/>
    <x v="31"/>
    <n v="1.02"/>
    <n v="250000"/>
    <n v="0.5"/>
    <n v="0.5"/>
    <n v="250000"/>
    <n v="0.5"/>
    <n v="0.5"/>
  </r>
  <r>
    <x v="32"/>
    <x v="1"/>
    <s v="USD"/>
    <x v="6"/>
    <d v="2023-10-19T00:00:00"/>
    <d v="2024-04-18T00:00:00"/>
    <x v="18"/>
    <n v="1.06"/>
    <n v="150000"/>
    <n v="0.3"/>
    <n v="0.3"/>
    <n v="150000"/>
    <n v="0.3"/>
    <n v="0.3"/>
  </r>
  <r>
    <x v="32"/>
    <x v="1"/>
    <s v="USD"/>
    <x v="7"/>
    <d v="2023-10-19T00:00:00"/>
    <d v="2024-10-17T00:00:00"/>
    <x v="10"/>
    <n v="1.08"/>
    <m/>
    <m/>
    <m/>
    <m/>
    <m/>
    <m/>
  </r>
  <r>
    <x v="33"/>
    <x v="1"/>
    <s v="KHR"/>
    <x v="2"/>
    <d v="2023-10-26T00:00:00"/>
    <d v="2023-11-02T00:00:00"/>
    <x v="42"/>
    <n v="0.5"/>
    <n v="291000000000"/>
    <n v="0.4"/>
    <n v="0.45"/>
    <n v="291000000000"/>
    <n v="0.45"/>
    <n v="0.44553264604810999"/>
  </r>
  <r>
    <x v="33"/>
    <x v="1"/>
    <s v="KHR"/>
    <x v="3"/>
    <d v="2023-10-26T00:00:00"/>
    <d v="2023-11-09T00:00:00"/>
    <x v="42"/>
    <n v="0.55000000000000004"/>
    <n v="340000000000"/>
    <n v="0.45"/>
    <n v="0.5"/>
    <n v="300000000000"/>
    <n v="0.5"/>
    <n v="0.49926470588235289"/>
  </r>
  <r>
    <x v="33"/>
    <x v="1"/>
    <s v="KHR"/>
    <x v="4"/>
    <d v="2023-10-26T00:00:00"/>
    <d v="2023-11-23T00:00:00"/>
    <x v="41"/>
    <n v="0.85"/>
    <n v="12000000000"/>
    <n v="0.75"/>
    <n v="0.8"/>
    <n v="12000000000"/>
    <n v="0.8"/>
    <n v="0.78333333333333333"/>
  </r>
  <r>
    <x v="33"/>
    <x v="1"/>
    <s v="KHR"/>
    <x v="5"/>
    <d v="2023-10-26T00:00:00"/>
    <d v="2024-01-25T00:00:00"/>
    <x v="32"/>
    <n v="1.33"/>
    <n v="200000000"/>
    <n v="1.2"/>
    <n v="1.2"/>
    <n v="200000000"/>
    <n v="1.2"/>
    <n v="1.2"/>
  </r>
  <r>
    <x v="33"/>
    <x v="1"/>
    <s v="KHR"/>
    <x v="6"/>
    <d v="2023-10-26T00:00:00"/>
    <d v="2024-04-25T00:00:00"/>
    <x v="22"/>
    <n v="1.38"/>
    <m/>
    <m/>
    <m/>
    <m/>
    <m/>
    <m/>
  </r>
  <r>
    <x v="33"/>
    <x v="1"/>
    <s v="KHR"/>
    <x v="7"/>
    <d v="2023-10-26T00:00:00"/>
    <d v="2024-10-24T00:00:00"/>
    <x v="22"/>
    <n v="1.4"/>
    <m/>
    <m/>
    <m/>
    <m/>
    <m/>
    <m/>
  </r>
  <r>
    <x v="33"/>
    <x v="1"/>
    <s v="USD"/>
    <x v="2"/>
    <d v="2023-10-26T00:00:00"/>
    <d v="2023-11-02T00:00:00"/>
    <x v="26"/>
    <n v="0.45"/>
    <n v="10000000"/>
    <n v="0.33"/>
    <n v="0.34"/>
    <n v="5000000"/>
    <n v="0.33"/>
    <n v="0.33500000000000002"/>
  </r>
  <r>
    <x v="33"/>
    <x v="1"/>
    <s v="USD"/>
    <x v="3"/>
    <d v="2023-10-26T00:00:00"/>
    <d v="2023-11-09T00:00:00"/>
    <x v="26"/>
    <n v="0.52"/>
    <n v="5000000"/>
    <n v="0.4"/>
    <n v="0.4"/>
    <n v="5000000"/>
    <n v="0.4"/>
    <n v="0.4"/>
  </r>
  <r>
    <x v="33"/>
    <x v="1"/>
    <s v="USD"/>
    <x v="4"/>
    <d v="2023-10-26T00:00:00"/>
    <d v="2023-11-23T00:00:00"/>
    <x v="26"/>
    <n v="0.55000000000000004"/>
    <n v="5000000"/>
    <n v="0.5"/>
    <n v="0.5"/>
    <n v="5000000"/>
    <n v="0.5"/>
    <n v="0.5"/>
  </r>
  <r>
    <x v="33"/>
    <x v="1"/>
    <s v="USD"/>
    <x v="5"/>
    <d v="2023-10-26T00:00:00"/>
    <d v="2024-01-25T00:00:00"/>
    <x v="31"/>
    <n v="1.02"/>
    <n v="12309000"/>
    <n v="0.75"/>
    <n v="1.02"/>
    <n v="12309000"/>
    <n v="1.02"/>
    <n v="0.94436997319034854"/>
  </r>
  <r>
    <x v="33"/>
    <x v="1"/>
    <s v="USD"/>
    <x v="6"/>
    <d v="2023-10-26T00:00:00"/>
    <d v="2024-04-25T00:00:00"/>
    <x v="18"/>
    <n v="1.06"/>
    <m/>
    <m/>
    <m/>
    <m/>
    <m/>
    <m/>
  </r>
  <r>
    <x v="33"/>
    <x v="1"/>
    <s v="USD"/>
    <x v="7"/>
    <d v="2023-10-26T00:00:00"/>
    <d v="2024-10-24T00:00:00"/>
    <x v="10"/>
    <n v="1.08"/>
    <n v="4000000"/>
    <n v="1.06"/>
    <n v="1.06"/>
    <n v="4000000"/>
    <n v="1.06"/>
    <n v="1.06"/>
  </r>
  <r>
    <x v="34"/>
    <x v="1"/>
    <s v="KHR"/>
    <x v="2"/>
    <d v="2023-11-02T00:00:00"/>
    <d v="2023-11-09T00:00:00"/>
    <x v="42"/>
    <n v="0.5"/>
    <n v="183000000000"/>
    <n v="0.4"/>
    <n v="0.45"/>
    <n v="183000000000"/>
    <n v="0.45"/>
    <n v="0.44098360655737712"/>
  </r>
  <r>
    <x v="34"/>
    <x v="1"/>
    <s v="KHR"/>
    <x v="3"/>
    <d v="2023-11-02T00:00:00"/>
    <d v="2023-11-16T00:00:00"/>
    <x v="43"/>
    <n v="0.55000000000000004"/>
    <n v="367500000000"/>
    <n v="0.45"/>
    <n v="0.55000000000000004"/>
    <n v="350000000000"/>
    <n v="0.55000000000000004"/>
    <n v="0.50170068027210879"/>
  </r>
  <r>
    <x v="34"/>
    <x v="1"/>
    <s v="KHR"/>
    <x v="4"/>
    <d v="2023-11-02T00:00:00"/>
    <d v="2023-11-30T00:00:00"/>
    <x v="41"/>
    <n v="0.85"/>
    <n v="95000000000"/>
    <n v="0.75"/>
    <n v="0.85"/>
    <n v="95000000000"/>
    <n v="0.85"/>
    <n v="0.8236842105263158"/>
  </r>
  <r>
    <x v="34"/>
    <x v="1"/>
    <s v="KHR"/>
    <x v="5"/>
    <d v="2023-11-02T00:00:00"/>
    <d v="2024-02-01T00:00:00"/>
    <x v="29"/>
    <n v="1.33"/>
    <m/>
    <m/>
    <m/>
    <m/>
    <m/>
    <m/>
  </r>
  <r>
    <x v="34"/>
    <x v="1"/>
    <s v="KHR"/>
    <x v="6"/>
    <d v="2023-11-02T00:00:00"/>
    <d v="2024-05-02T00:00:00"/>
    <x v="22"/>
    <n v="1.38"/>
    <m/>
    <m/>
    <m/>
    <m/>
    <m/>
    <m/>
  </r>
  <r>
    <x v="34"/>
    <x v="1"/>
    <s v="KHR"/>
    <x v="7"/>
    <d v="2023-11-02T00:00:00"/>
    <d v="2024-10-31T00:00:00"/>
    <x v="22"/>
    <n v="1.4"/>
    <m/>
    <m/>
    <m/>
    <m/>
    <m/>
    <m/>
  </r>
  <r>
    <x v="34"/>
    <x v="1"/>
    <s v="USD"/>
    <x v="2"/>
    <d v="2023-11-02T00:00:00"/>
    <d v="2023-11-09T00:00:00"/>
    <x v="26"/>
    <n v="0.45"/>
    <n v="5000000"/>
    <n v="0.33"/>
    <n v="0.33"/>
    <n v="5000000"/>
    <n v="0.33"/>
    <n v="0.33"/>
  </r>
  <r>
    <x v="34"/>
    <x v="1"/>
    <s v="USD"/>
    <x v="3"/>
    <d v="2023-11-02T00:00:00"/>
    <d v="2023-11-16T00:00:00"/>
    <x v="26"/>
    <n v="0.52"/>
    <n v="10000000"/>
    <n v="0.49"/>
    <n v="0.5"/>
    <n v="5000000"/>
    <n v="0.49"/>
    <n v="0.495"/>
  </r>
  <r>
    <x v="34"/>
    <x v="1"/>
    <s v="USD"/>
    <x v="4"/>
    <d v="2023-11-02T00:00:00"/>
    <d v="2023-11-30T00:00:00"/>
    <x v="26"/>
    <n v="0.55000000000000004"/>
    <n v="5000000"/>
    <n v="0.5"/>
    <n v="0.5"/>
    <n v="5000000"/>
    <n v="0.5"/>
    <n v="0.5"/>
  </r>
  <r>
    <x v="34"/>
    <x v="1"/>
    <s v="USD"/>
    <x v="5"/>
    <d v="2023-11-02T00:00:00"/>
    <d v="2024-02-01T00:00:00"/>
    <x v="17"/>
    <n v="1.02"/>
    <m/>
    <m/>
    <m/>
    <m/>
    <m/>
    <m/>
  </r>
  <r>
    <x v="34"/>
    <x v="1"/>
    <s v="USD"/>
    <x v="6"/>
    <d v="2023-11-02T00:00:00"/>
    <d v="2024-05-02T00:00:00"/>
    <x v="10"/>
    <n v="1.06"/>
    <m/>
    <m/>
    <m/>
    <m/>
    <m/>
    <m/>
  </r>
  <r>
    <x v="34"/>
    <x v="1"/>
    <s v="USD"/>
    <x v="7"/>
    <d v="2023-11-02T00:00:00"/>
    <d v="2024-10-31T00:00:00"/>
    <x v="10"/>
    <n v="1.08"/>
    <n v="15000000"/>
    <n v="1.06"/>
    <n v="1.06"/>
    <n v="15000000"/>
    <n v="1.06"/>
    <n v="1.06"/>
  </r>
  <r>
    <x v="35"/>
    <x v="1"/>
    <s v="KHR"/>
    <x v="2"/>
    <d v="2023-11-16T00:00:00"/>
    <d v="2023-11-23T00:00:00"/>
    <x v="42"/>
    <n v="0.5"/>
    <n v="457000000000"/>
    <n v="0.38"/>
    <n v="0.48"/>
    <n v="300000000000"/>
    <n v="0.45"/>
    <n v="0.44157549234135668"/>
  </r>
  <r>
    <x v="35"/>
    <x v="1"/>
    <s v="KHR"/>
    <x v="3"/>
    <d v="2023-11-16T00:00:00"/>
    <d v="2023-11-30T00:00:00"/>
    <x v="43"/>
    <n v="0.55000000000000004"/>
    <n v="424000000000"/>
    <n v="0.4"/>
    <n v="0.55000000000000004"/>
    <n v="350000000000"/>
    <n v="0.55000000000000004"/>
    <n v="0.51367924528301889"/>
  </r>
  <r>
    <x v="35"/>
    <x v="1"/>
    <s v="KHR"/>
    <x v="4"/>
    <d v="2023-11-16T00:00:00"/>
    <d v="2023-12-14T00:00:00"/>
    <x v="41"/>
    <n v="0.85"/>
    <n v="90000000000"/>
    <n v="0.55000000000000004"/>
    <n v="0.85"/>
    <n v="90000000000"/>
    <n v="0.85"/>
    <n v="0.77222222222222225"/>
  </r>
  <r>
    <x v="35"/>
    <x v="1"/>
    <s v="KHR"/>
    <x v="5"/>
    <d v="2023-11-16T00:00:00"/>
    <d v="2024-02-15T00:00:00"/>
    <x v="29"/>
    <n v="1.33"/>
    <n v="96670000000"/>
    <n v="0.3"/>
    <n v="1.33"/>
    <n v="50000000000"/>
    <n v="1.33"/>
    <n v="1.1716664942588191"/>
  </r>
  <r>
    <x v="35"/>
    <x v="1"/>
    <s v="KHR"/>
    <x v="6"/>
    <d v="2023-11-16T00:00:00"/>
    <d v="2024-05-16T00:00:00"/>
    <x v="22"/>
    <n v="1.38"/>
    <n v="25600000000"/>
    <m/>
    <n v="0.9"/>
    <n v="25600000000"/>
    <n v="1.25"/>
    <n v="1.2417968749999999"/>
  </r>
  <r>
    <x v="35"/>
    <x v="1"/>
    <s v="KHR"/>
    <x v="7"/>
    <d v="2023-11-16T00:00:00"/>
    <d v="2024-11-14T00:00:00"/>
    <x v="22"/>
    <n v="1.4"/>
    <n v="200000000"/>
    <n v="1.32"/>
    <n v="1.32"/>
    <n v="200000000"/>
    <n v="1.32"/>
    <n v="1.32"/>
  </r>
  <r>
    <x v="35"/>
    <x v="1"/>
    <s v="USD"/>
    <x v="2"/>
    <d v="2023-11-16T00:00:00"/>
    <d v="2023-11-23T00:00:00"/>
    <x v="26"/>
    <n v="0.45"/>
    <n v="15000000"/>
    <n v="0.3"/>
    <n v="0.42"/>
    <n v="5000000"/>
    <n v="0.3"/>
    <n v="0.34666666666666668"/>
  </r>
  <r>
    <x v="35"/>
    <x v="1"/>
    <s v="USD"/>
    <x v="3"/>
    <d v="2023-11-16T00:00:00"/>
    <d v="2023-11-30T00:00:00"/>
    <x v="26"/>
    <n v="0.52"/>
    <n v="20000000"/>
    <n v="0.35"/>
    <n v="0.5"/>
    <n v="5000000"/>
    <n v="0.35"/>
    <n v="0.45500000000000002"/>
  </r>
  <r>
    <x v="35"/>
    <x v="1"/>
    <s v="USD"/>
    <x v="4"/>
    <d v="2023-11-16T00:00:00"/>
    <d v="2023-12-14T00:00:00"/>
    <x v="26"/>
    <n v="0.55000000000000004"/>
    <n v="15000000"/>
    <n v="0.4"/>
    <n v="0.5"/>
    <n v="5000000"/>
    <n v="0.4"/>
    <n v="0.46666666666666667"/>
  </r>
  <r>
    <x v="35"/>
    <x v="1"/>
    <s v="USD"/>
    <x v="5"/>
    <d v="2023-11-16T00:00:00"/>
    <d v="2024-02-15T00:00:00"/>
    <x v="17"/>
    <n v="1.02"/>
    <n v="47555000"/>
    <n v="0.2"/>
    <n v="0.8"/>
    <n v="20000000"/>
    <n v="0.5"/>
    <n v="0.46624960571969298"/>
  </r>
  <r>
    <x v="35"/>
    <x v="1"/>
    <s v="USD"/>
    <x v="6"/>
    <d v="2023-11-16T00:00:00"/>
    <d v="2024-05-16T00:00:00"/>
    <x v="10"/>
    <n v="1.06"/>
    <n v="15150000"/>
    <n v="0.55000000000000004"/>
    <n v="1.06"/>
    <n v="15000000"/>
    <n v="1.06"/>
    <n v="1.054950495049505"/>
  </r>
  <r>
    <x v="35"/>
    <x v="1"/>
    <s v="USD"/>
    <x v="7"/>
    <d v="2023-11-16T00:00:00"/>
    <d v="2024-11-14T00:00:00"/>
    <x v="10"/>
    <n v="1.08"/>
    <n v="15700000"/>
    <n v="0.99"/>
    <n v="1.06"/>
    <n v="15000000"/>
    <n v="1.06"/>
    <n v="1.0568789808917201"/>
  </r>
  <r>
    <x v="36"/>
    <x v="1"/>
    <s v="KHR"/>
    <x v="2"/>
    <d v="2023-11-23T00:00:00"/>
    <d v="2023-11-30T00:00:00"/>
    <x v="44"/>
    <n v="0.5"/>
    <n v="221000000000"/>
    <n v="0.35"/>
    <n v="0.45"/>
    <n v="221000000000"/>
    <n v="0.45"/>
    <n v="0.42488687782805429"/>
  </r>
  <r>
    <x v="36"/>
    <x v="1"/>
    <s v="KHR"/>
    <x v="3"/>
    <d v="2023-11-23T00:00:00"/>
    <d v="2023-12-07T00:00:00"/>
    <x v="44"/>
    <n v="0.55000000000000004"/>
    <n v="324000000000"/>
    <n v="0.38"/>
    <n v="0.55000000000000004"/>
    <n v="324000000000"/>
    <n v="0.55000000000000004"/>
    <n v="0.51265432098765429"/>
  </r>
  <r>
    <x v="36"/>
    <x v="1"/>
    <s v="KHR"/>
    <x v="4"/>
    <d v="2023-11-23T00:00:00"/>
    <d v="2023-12-21T00:00:00"/>
    <x v="41"/>
    <n v="0.85"/>
    <n v="140000000000"/>
    <n v="0.85"/>
    <n v="0.85"/>
    <n v="140000000000"/>
    <n v="0.85"/>
    <n v="0.85"/>
  </r>
  <r>
    <x v="36"/>
    <x v="1"/>
    <s v="KHR"/>
    <x v="5"/>
    <d v="2023-11-23T00:00:00"/>
    <d v="2024-02-22T00:00:00"/>
    <x v="29"/>
    <n v="1.33"/>
    <n v="50800000000"/>
    <n v="1"/>
    <n v="1.33"/>
    <n v="50000000000"/>
    <n v="1.33"/>
    <n v="1.3277559055118111"/>
  </r>
  <r>
    <x v="36"/>
    <x v="1"/>
    <s v="KHR"/>
    <x v="6"/>
    <d v="2023-11-23T00:00:00"/>
    <d v="2024-05-23T00:00:00"/>
    <x v="22"/>
    <n v="1.38"/>
    <m/>
    <m/>
    <m/>
    <m/>
    <m/>
    <m/>
  </r>
  <r>
    <x v="36"/>
    <x v="1"/>
    <s v="KHR"/>
    <x v="7"/>
    <d v="2023-11-23T00:00:00"/>
    <d v="2024-11-21T00:00:00"/>
    <x v="22"/>
    <n v="1.4"/>
    <n v="300000000"/>
    <n v="0.3"/>
    <n v="0.3"/>
    <n v="300000000"/>
    <n v="0.3"/>
    <n v="0.3"/>
  </r>
  <r>
    <x v="36"/>
    <x v="0"/>
    <s v="KHR"/>
    <x v="8"/>
    <d v="2023-11-24T00:00:00"/>
    <d v="2025-11-24T00:00:00"/>
    <x v="0"/>
    <n v="4"/>
    <n v="38000000000"/>
    <n v="4.3"/>
    <n v="5.5"/>
    <n v="28000000000"/>
    <s v="-"/>
    <n v="4.67631578947368"/>
  </r>
  <r>
    <x v="36"/>
    <x v="1"/>
    <s v="USD"/>
    <x v="2"/>
    <d v="2023-11-23T00:00:00"/>
    <d v="2023-11-30T00:00:00"/>
    <x v="26"/>
    <n v="0.45"/>
    <n v="14900000"/>
    <n v="0.28999999999999998"/>
    <n v="0.4"/>
    <n v="5000000"/>
    <n v="0.3"/>
    <n v="0.3302684563758389"/>
  </r>
  <r>
    <x v="36"/>
    <x v="1"/>
    <s v="USD"/>
    <x v="3"/>
    <d v="2023-11-23T00:00:00"/>
    <d v="2023-12-07T00:00:00"/>
    <x v="26"/>
    <n v="0.52"/>
    <n v="14900000"/>
    <n v="0.34"/>
    <n v="0.5"/>
    <n v="5000000"/>
    <n v="0.4"/>
    <n v="0.41382550335570473"/>
  </r>
  <r>
    <x v="36"/>
    <x v="1"/>
    <s v="USD"/>
    <x v="4"/>
    <d v="2023-11-23T00:00:00"/>
    <d v="2023-12-21T00:00:00"/>
    <x v="26"/>
    <n v="0.55000000000000004"/>
    <n v="9900000"/>
    <n v="0.39"/>
    <n v="0.5"/>
    <n v="5000000"/>
    <n v="0.5"/>
    <n v="0.44555555555555548"/>
  </r>
  <r>
    <x v="36"/>
    <x v="1"/>
    <s v="USD"/>
    <x v="5"/>
    <d v="2023-11-23T00:00:00"/>
    <d v="2024-02-22T00:00:00"/>
    <x v="34"/>
    <n v="1.02"/>
    <n v="32396000"/>
    <n v="0.52"/>
    <n v="0.52"/>
    <n v="30000000"/>
    <n v="0.52"/>
    <n v="0.25819236942832452"/>
  </r>
  <r>
    <x v="36"/>
    <x v="1"/>
    <s v="USD"/>
    <x v="6"/>
    <d v="2023-11-23T00:00:00"/>
    <d v="2024-05-23T00:00:00"/>
    <x v="17"/>
    <n v="1.06"/>
    <n v="7220000"/>
    <n v="0.56000000000000005"/>
    <n v="0.9"/>
    <n v="7220000"/>
    <n v="0.9"/>
    <n v="0.66454293628808869"/>
  </r>
  <r>
    <x v="36"/>
    <x v="1"/>
    <s v="USD"/>
    <x v="7"/>
    <d v="2023-11-23T00:00:00"/>
    <d v="2024-11-21T00:00:00"/>
    <x v="17"/>
    <n v="1.08"/>
    <n v="6150000"/>
    <n v="0.2"/>
    <n v="1.03"/>
    <n v="6150000"/>
    <n v="1.03"/>
    <n v="1.0097560975609761"/>
  </r>
  <r>
    <x v="37"/>
    <x v="1"/>
    <s v="KHR"/>
    <x v="2"/>
    <d v="2023-11-30T00:00:00"/>
    <d v="2023-12-07T00:00:00"/>
    <x v="44"/>
    <n v="0.5"/>
    <n v="140000000000"/>
    <n v="0.45"/>
    <n v="0.49"/>
    <n v="140000000000"/>
    <n v="0.49"/>
    <n v="0.46142857142857141"/>
  </r>
  <r>
    <x v="37"/>
    <x v="1"/>
    <s v="KHR"/>
    <x v="3"/>
    <d v="2023-11-30T00:00:00"/>
    <d v="2023-12-14T00:00:00"/>
    <x v="44"/>
    <n v="0.55000000000000004"/>
    <n v="240000000000"/>
    <n v="0.4"/>
    <n v="0.55000000000000004"/>
    <n v="240000000000"/>
    <n v="0.55000000000000004"/>
    <n v="0.53749999999999998"/>
  </r>
  <r>
    <x v="37"/>
    <x v="1"/>
    <s v="KHR"/>
    <x v="4"/>
    <d v="2023-11-30T00:00:00"/>
    <d v="2023-12-28T00:00:00"/>
    <x v="41"/>
    <n v="0.85"/>
    <n v="100000000000"/>
    <n v="0.7"/>
    <n v="0.85"/>
    <n v="100000000000"/>
    <n v="0.85"/>
    <n v="0.76"/>
  </r>
  <r>
    <x v="37"/>
    <x v="1"/>
    <s v="KHR"/>
    <x v="5"/>
    <d v="2023-11-30T00:00:00"/>
    <d v="2024-02-29T00:00:00"/>
    <x v="29"/>
    <n v="1.33"/>
    <n v="600000000"/>
    <n v="0.6"/>
    <n v="0.6"/>
    <n v="600000000"/>
    <n v="0.6"/>
    <n v="0.6"/>
  </r>
  <r>
    <x v="37"/>
    <x v="1"/>
    <s v="KHR"/>
    <x v="6"/>
    <d v="2023-11-30T00:00:00"/>
    <d v="2024-05-30T00:00:00"/>
    <x v="22"/>
    <n v="1.38"/>
    <m/>
    <m/>
    <m/>
    <m/>
    <m/>
    <m/>
  </r>
  <r>
    <x v="37"/>
    <x v="1"/>
    <s v="KHR"/>
    <x v="7"/>
    <d v="2023-11-30T00:00:00"/>
    <d v="2024-11-28T00:00:00"/>
    <x v="22"/>
    <n v="1.4"/>
    <m/>
    <m/>
    <m/>
    <m/>
    <m/>
    <m/>
  </r>
  <r>
    <x v="37"/>
    <x v="1"/>
    <s v="USD"/>
    <x v="2"/>
    <d v="2023-11-30T00:00:00"/>
    <d v="2023-12-07T00:00:00"/>
    <x v="26"/>
    <n v="0.45"/>
    <n v="5000000"/>
    <n v="0.28999999999999998"/>
    <n v="0.28999999999999998"/>
    <n v="4900000"/>
    <n v="0.28999999999999998"/>
    <n v="0.28999999999999998"/>
  </r>
  <r>
    <x v="37"/>
    <x v="1"/>
    <s v="USD"/>
    <x v="3"/>
    <d v="2023-11-30T00:00:00"/>
    <d v="2023-12-14T00:00:00"/>
    <x v="26"/>
    <n v="0.52"/>
    <n v="5000000"/>
    <n v="0.34"/>
    <n v="0.49"/>
    <n v="5000000"/>
    <n v="0.49"/>
    <n v="0.41575757575757583"/>
  </r>
  <r>
    <x v="37"/>
    <x v="1"/>
    <s v="USD"/>
    <x v="4"/>
    <d v="2023-11-30T00:00:00"/>
    <d v="2023-12-28T00:00:00"/>
    <x v="26"/>
    <n v="0.55000000000000004"/>
    <n v="5000000"/>
    <n v="0.39"/>
    <n v="0.49"/>
    <n v="5000000"/>
    <n v="0.49"/>
    <n v="0.44050505050505051"/>
  </r>
  <r>
    <x v="37"/>
    <x v="1"/>
    <s v="USD"/>
    <x v="5"/>
    <d v="2023-11-30T00:00:00"/>
    <d v="2024-02-29T00:00:00"/>
    <x v="34"/>
    <n v="1.02"/>
    <n v="30000000"/>
    <n v="0.5"/>
    <n v="0.5"/>
    <n v="30000000"/>
    <n v="0.5"/>
    <n v="0.5"/>
  </r>
  <r>
    <x v="37"/>
    <x v="1"/>
    <s v="USD"/>
    <x v="6"/>
    <d v="2023-11-30T00:00:00"/>
    <d v="2024-05-30T00:00:00"/>
    <x v="17"/>
    <n v="1.06"/>
    <n v="20000000"/>
    <n v="1.06"/>
    <n v="1.06"/>
    <n v="5000000"/>
    <n v="1.06"/>
    <n v="1.06"/>
  </r>
  <r>
    <x v="37"/>
    <x v="1"/>
    <s v="USD"/>
    <x v="7"/>
    <d v="2023-11-30T00:00:00"/>
    <d v="2024-11-28T00:00:00"/>
    <x v="17"/>
    <n v="1.08"/>
    <n v="20000000"/>
    <n v="1.07"/>
    <n v="1.07"/>
    <n v="10000000"/>
    <n v="1.07"/>
    <n v="1.07"/>
  </r>
  <r>
    <x v="38"/>
    <x v="1"/>
    <s v="KHR"/>
    <x v="2"/>
    <d v="2023-12-07T00:00:00"/>
    <d v="2023-12-14T00:00:00"/>
    <x v="44"/>
    <n v="0.5"/>
    <n v="115000000000"/>
    <n v="0.45"/>
    <n v="0.5"/>
    <n v="115000000000"/>
    <n v="0.5"/>
    <n v="0.4934782608695652"/>
  </r>
  <r>
    <x v="38"/>
    <x v="1"/>
    <s v="KHR"/>
    <x v="3"/>
    <d v="2023-12-07T00:00:00"/>
    <d v="2023-12-21T00:00:00"/>
    <x v="44"/>
    <n v="0.55000000000000004"/>
    <n v="270000000000"/>
    <n v="0.4"/>
    <n v="0.55000000000000004"/>
    <n v="270000000000"/>
    <n v="0.55000000000000004"/>
    <n v="0.52777777777777779"/>
  </r>
  <r>
    <x v="38"/>
    <x v="1"/>
    <s v="KHR"/>
    <x v="4"/>
    <d v="2023-12-07T00:00:00"/>
    <d v="2024-01-04T00:00:00"/>
    <x v="41"/>
    <n v="0.85"/>
    <n v="120000000000"/>
    <n v="0.85"/>
    <n v="0.85"/>
    <n v="120000000000"/>
    <n v="0.85"/>
    <n v="0.85"/>
  </r>
  <r>
    <x v="38"/>
    <x v="1"/>
    <s v="KHR"/>
    <x v="5"/>
    <d v="2023-12-07T00:00:00"/>
    <d v="2024-03-07T00:00:00"/>
    <x v="29"/>
    <n v="1.33"/>
    <n v="8199999999.999999"/>
    <n v="1.1000000000000001"/>
    <n v="1.1000000000000001"/>
    <n v="8199999999.999999"/>
    <n v="1.1000000000000001"/>
    <n v="1.1000000000000001"/>
  </r>
  <r>
    <x v="38"/>
    <x v="1"/>
    <s v="KHR"/>
    <x v="6"/>
    <d v="2023-12-07T00:00:00"/>
    <d v="2024-06-06T00:00:00"/>
    <x v="22"/>
    <n v="1.38"/>
    <m/>
    <m/>
    <m/>
    <m/>
    <m/>
    <m/>
  </r>
  <r>
    <x v="38"/>
    <x v="1"/>
    <s v="KHR"/>
    <x v="7"/>
    <d v="2023-12-07T00:00:00"/>
    <d v="2024-12-05T00:00:00"/>
    <x v="22"/>
    <n v="1.4"/>
    <m/>
    <m/>
    <m/>
    <m/>
    <m/>
    <m/>
  </r>
  <r>
    <x v="38"/>
    <x v="1"/>
    <s v="USD"/>
    <x v="2"/>
    <d v="2023-12-07T00:00:00"/>
    <d v="2023-12-14T00:00:00"/>
    <x v="26"/>
    <n v="0.45"/>
    <n v="4900000"/>
    <n v="0.28999999999999998"/>
    <n v="0.28999999999999998"/>
    <n v="4900000"/>
    <n v="0.28999999999999998"/>
    <n v="0.28999999999999998"/>
  </r>
  <r>
    <x v="38"/>
    <x v="1"/>
    <s v="USD"/>
    <x v="3"/>
    <d v="2023-12-07T00:00:00"/>
    <d v="2023-12-21T00:00:00"/>
    <x v="26"/>
    <n v="0.52"/>
    <n v="9900000"/>
    <n v="0.34"/>
    <n v="0.48"/>
    <n v="5000000"/>
    <n v="0.48"/>
    <n v="0.41070707070707069"/>
  </r>
  <r>
    <x v="38"/>
    <x v="1"/>
    <s v="USD"/>
    <x v="4"/>
    <d v="2023-12-07T00:00:00"/>
    <d v="2024-01-04T00:00:00"/>
    <x v="26"/>
    <n v="0.55000000000000004"/>
    <n v="9900000"/>
    <n v="0.39"/>
    <n v="0.48"/>
    <n v="5000000"/>
    <n v="0.48"/>
    <n v="0.43545454545454543"/>
  </r>
  <r>
    <x v="38"/>
    <x v="1"/>
    <s v="USD"/>
    <x v="5"/>
    <d v="2023-12-07T00:00:00"/>
    <d v="2024-03-07T00:00:00"/>
    <x v="34"/>
    <n v="1.02"/>
    <n v="5975000"/>
    <n v="0.52"/>
    <n v="1.02"/>
    <n v="5975000"/>
    <n v="1.02"/>
    <n v="0.55974895397489544"/>
  </r>
  <r>
    <x v="38"/>
    <x v="1"/>
    <s v="USD"/>
    <x v="6"/>
    <d v="2023-12-07T00:00:00"/>
    <d v="2024-06-06T00:00:00"/>
    <x v="17"/>
    <n v="1.06"/>
    <n v="8100000"/>
    <n v="1"/>
    <n v="1.06"/>
    <n v="8100000"/>
    <n v="1.06"/>
    <n v="1.037037037037037"/>
  </r>
  <r>
    <x v="38"/>
    <x v="1"/>
    <s v="USD"/>
    <x v="7"/>
    <d v="2023-12-07T00:00:00"/>
    <d v="2024-12-05T00:00:00"/>
    <x v="17"/>
    <n v="1.08"/>
    <n v="3100000"/>
    <n v="1.01"/>
    <n v="1.01"/>
    <n v="3100000"/>
    <n v="1.01"/>
    <n v="1.01"/>
  </r>
  <r>
    <x v="39"/>
    <x v="1"/>
    <s v="KHR"/>
    <x v="2"/>
    <d v="2023-12-14T00:00:00"/>
    <d v="2023-12-21T00:00:00"/>
    <x v="44"/>
    <n v="0.5"/>
    <n v="140000000000"/>
    <n v="0.45"/>
    <n v="0.5"/>
    <n v="140000000000"/>
    <n v="0.5"/>
    <n v="0.49285714285714288"/>
  </r>
  <r>
    <x v="39"/>
    <x v="1"/>
    <s v="KHR"/>
    <x v="3"/>
    <d v="2023-12-14T00:00:00"/>
    <d v="2023-12-28T00:00:00"/>
    <x v="44"/>
    <n v="0.55000000000000004"/>
    <n v="240000000000"/>
    <n v="0.5"/>
    <n v="0.55000000000000004"/>
    <n v="240000000000"/>
    <n v="0.55000000000000004"/>
    <n v="0.54583333333333328"/>
  </r>
  <r>
    <x v="39"/>
    <x v="1"/>
    <s v="KHR"/>
    <x v="4"/>
    <d v="2023-12-14T00:00:00"/>
    <d v="2024-01-11T00:00:00"/>
    <x v="41"/>
    <n v="0.85"/>
    <n v="150000000000"/>
    <n v="0.8"/>
    <n v="0.85"/>
    <n v="150000000000"/>
    <n v="0.85"/>
    <n v="0.83666666666666667"/>
  </r>
  <r>
    <x v="39"/>
    <x v="1"/>
    <s v="KHR"/>
    <x v="5"/>
    <d v="2023-12-14T00:00:00"/>
    <d v="2024-03-14T00:00:00"/>
    <x v="29"/>
    <n v="1.33"/>
    <n v="200000000"/>
    <n v="1.31"/>
    <n v="1.31"/>
    <n v="200000000"/>
    <n v="1.31"/>
    <n v="1.31"/>
  </r>
  <r>
    <x v="39"/>
    <x v="1"/>
    <s v="KHR"/>
    <x v="6"/>
    <d v="2023-12-14T00:00:00"/>
    <d v="2024-06-13T00:00:00"/>
    <x v="22"/>
    <n v="1.38"/>
    <m/>
    <m/>
    <m/>
    <m/>
    <m/>
    <m/>
  </r>
  <r>
    <x v="39"/>
    <x v="1"/>
    <s v="KHR"/>
    <x v="7"/>
    <d v="2023-12-14T00:00:00"/>
    <d v="2024-12-12T00:00:00"/>
    <x v="22"/>
    <n v="1.4"/>
    <n v="400000000"/>
    <n v="1"/>
    <n v="1"/>
    <n v="400000000"/>
    <n v="1"/>
    <n v="1"/>
  </r>
  <r>
    <x v="39"/>
    <x v="1"/>
    <s v="USD"/>
    <x v="2"/>
    <d v="2023-12-14T00:00:00"/>
    <d v="2023-12-21T00:00:00"/>
    <x v="26"/>
    <n v="0.45"/>
    <n v="4900000"/>
    <n v="0.28999999999999998"/>
    <n v="0.28999999999999998"/>
    <n v="4900000"/>
    <n v="0.28999999999999998"/>
    <n v="0.28999999999999998"/>
  </r>
  <r>
    <x v="39"/>
    <x v="1"/>
    <s v="USD"/>
    <x v="3"/>
    <d v="2023-12-14T00:00:00"/>
    <d v="2023-12-28T00:00:00"/>
    <x v="26"/>
    <n v="0.52"/>
    <n v="9900000"/>
    <n v="0.34"/>
    <n v="0.5"/>
    <n v="5000000"/>
    <n v="0.5"/>
    <n v="0.4208080808080808"/>
  </r>
  <r>
    <x v="39"/>
    <x v="1"/>
    <s v="USD"/>
    <x v="4"/>
    <d v="2023-12-14T00:00:00"/>
    <d v="2024-01-11T00:00:00"/>
    <x v="26"/>
    <n v="0.55000000000000004"/>
    <n v="9900000"/>
    <n v="0.39"/>
    <n v="0.5"/>
    <n v="5000000"/>
    <n v="0.5"/>
    <n v="0.44555555555555548"/>
  </r>
  <r>
    <x v="39"/>
    <x v="1"/>
    <s v="USD"/>
    <x v="5"/>
    <d v="2023-12-14T00:00:00"/>
    <d v="2024-03-14T00:00:00"/>
    <x v="34"/>
    <n v="1.02"/>
    <n v="13786000"/>
    <n v="0.5"/>
    <n v="1.01"/>
    <n v="13786000"/>
    <n v="1.01"/>
    <n v="0.74396924416074284"/>
  </r>
  <r>
    <x v="39"/>
    <x v="1"/>
    <s v="USD"/>
    <x v="6"/>
    <d v="2023-12-14T00:00:00"/>
    <d v="2024-06-13T00:00:00"/>
    <x v="17"/>
    <n v="1.06"/>
    <n v="10000000"/>
    <n v="1.03"/>
    <n v="1.03"/>
    <n v="10000000"/>
    <n v="1.03"/>
    <n v="1.03"/>
  </r>
  <r>
    <x v="39"/>
    <x v="1"/>
    <s v="USD"/>
    <x v="7"/>
    <d v="2023-12-14T00:00:00"/>
    <d v="2024-12-12T00:00:00"/>
    <x v="17"/>
    <n v="1.08"/>
    <n v="250000"/>
    <n v="0.5"/>
    <n v="1"/>
    <n v="250000"/>
    <n v="1"/>
    <n v="0.7"/>
  </r>
  <r>
    <x v="40"/>
    <x v="1"/>
    <s v="KHR"/>
    <x v="2"/>
    <d v="2023-12-21T00:00:00"/>
    <d v="2023-12-28T00:00:00"/>
    <x v="44"/>
    <n v="0.5"/>
    <n v="180000000000"/>
    <n v="0.5"/>
    <n v="0.5"/>
    <n v="180000000000"/>
    <n v="0.5"/>
    <n v="0.5"/>
  </r>
  <r>
    <x v="40"/>
    <x v="1"/>
    <s v="KHR"/>
    <x v="3"/>
    <d v="2023-12-21T00:00:00"/>
    <d v="2024-01-04T00:00:00"/>
    <x v="44"/>
    <n v="0.55000000000000004"/>
    <n v="280000000000"/>
    <n v="0.4"/>
    <n v="0.55000000000000004"/>
    <n v="280000000000"/>
    <n v="0.55000000000000004"/>
    <n v="0.53392857142857142"/>
  </r>
  <r>
    <x v="40"/>
    <x v="1"/>
    <s v="KHR"/>
    <x v="4"/>
    <d v="2023-12-21T00:00:00"/>
    <d v="2024-01-18T00:00:00"/>
    <x v="41"/>
    <n v="0.85"/>
    <n v="100000000000"/>
    <n v="0.85"/>
    <n v="0.85"/>
    <n v="100000000000"/>
    <n v="0.85"/>
    <n v="0.85"/>
  </r>
  <r>
    <x v="40"/>
    <x v="1"/>
    <s v="KHR"/>
    <x v="5"/>
    <d v="2023-12-21T00:00:00"/>
    <d v="2024-03-21T00:00:00"/>
    <x v="29"/>
    <n v="1.33"/>
    <n v="200000000"/>
    <n v="1.31"/>
    <n v="1.31"/>
    <n v="200000000"/>
    <n v="1.31"/>
    <n v="1"/>
  </r>
  <r>
    <x v="40"/>
    <x v="1"/>
    <s v="KHR"/>
    <x v="6"/>
    <d v="2023-12-21T00:00:00"/>
    <d v="2024-06-20T00:00:00"/>
    <x v="22"/>
    <n v="1.38"/>
    <m/>
    <m/>
    <m/>
    <m/>
    <m/>
    <m/>
  </r>
  <r>
    <x v="40"/>
    <x v="1"/>
    <s v="KHR"/>
    <x v="7"/>
    <d v="2023-12-21T00:00:00"/>
    <d v="2024-12-19T00:00:00"/>
    <x v="22"/>
    <n v="1.4"/>
    <m/>
    <m/>
    <m/>
    <m/>
    <m/>
    <m/>
  </r>
  <r>
    <x v="40"/>
    <x v="0"/>
    <s v="KHR"/>
    <x v="1"/>
    <d v="2023-12-22T00:00:00"/>
    <d v="2026-12-22T00:00:00"/>
    <x v="0"/>
    <n v="4.5"/>
    <n v="22000000000"/>
    <n v="4.5"/>
    <n v="5.5"/>
    <n v="6000000000"/>
    <s v="-"/>
    <n v="5.2090909090909099"/>
  </r>
  <r>
    <x v="40"/>
    <x v="1"/>
    <s v="USD"/>
    <x v="2"/>
    <d v="2023-12-21T00:00:00"/>
    <d v="2023-12-28T00:00:00"/>
    <x v="26"/>
    <n v="0.45"/>
    <m/>
    <m/>
    <m/>
    <m/>
    <m/>
    <m/>
  </r>
  <r>
    <x v="40"/>
    <x v="1"/>
    <s v="USD"/>
    <x v="3"/>
    <d v="2023-12-21T00:00:00"/>
    <d v="2024-01-04T00:00:00"/>
    <x v="26"/>
    <n v="0.52"/>
    <n v="5000000"/>
    <n v="0.45"/>
    <n v="0.45"/>
    <n v="5000000"/>
    <n v="0.45"/>
    <n v="0.45"/>
  </r>
  <r>
    <x v="40"/>
    <x v="1"/>
    <s v="USD"/>
    <x v="4"/>
    <d v="2023-12-21T00:00:00"/>
    <d v="2024-01-18T00:00:00"/>
    <x v="26"/>
    <n v="0.55000000000000004"/>
    <n v="5000000"/>
    <n v="0.45"/>
    <n v="0.45"/>
    <n v="5000000"/>
    <n v="0.45"/>
    <n v="0.45"/>
  </r>
  <r>
    <x v="40"/>
    <x v="1"/>
    <s v="USD"/>
    <x v="5"/>
    <d v="2023-12-21T00:00:00"/>
    <d v="2024-03-21T00:00:00"/>
    <x v="34"/>
    <n v="1.1200000000000001"/>
    <n v="22310000"/>
    <n v="0.8"/>
    <n v="1.1200000000000001"/>
    <n v="22310000"/>
    <n v="1.1200000000000001"/>
    <n v="1.086866875840431"/>
  </r>
  <r>
    <x v="40"/>
    <x v="1"/>
    <s v="USD"/>
    <x v="6"/>
    <d v="2023-12-21T00:00:00"/>
    <d v="2024-06-20T00:00:00"/>
    <x v="17"/>
    <n v="1.1599999999999999"/>
    <n v="7000000"/>
    <n v="0.95"/>
    <n v="1.1599999999999999"/>
    <n v="7000000"/>
    <n v="1.1599999999999999"/>
    <n v="1.1000000000000001"/>
  </r>
  <r>
    <x v="40"/>
    <x v="1"/>
    <s v="USD"/>
    <x v="7"/>
    <d v="2023-12-21T00:00:00"/>
    <d v="2024-12-19T00:00:00"/>
    <x v="17"/>
    <n v="1.18"/>
    <n v="2049999.9999999998"/>
    <n v="1"/>
    <n v="1.18"/>
    <n v="2049999.9999999998"/>
    <n v="1.18"/>
    <n v="1.004390243902439"/>
  </r>
  <r>
    <x v="41"/>
    <x v="1"/>
    <s v="KHR"/>
    <x v="2"/>
    <d v="2023-12-28T00:00:00"/>
    <d v="2024-01-04T00:00:00"/>
    <x v="44"/>
    <n v="0.5"/>
    <n v="190000000000"/>
    <n v="0.4"/>
    <n v="0.5"/>
    <n v="190000000000"/>
    <n v="0.5"/>
    <n v="0.47894736842105262"/>
  </r>
  <r>
    <x v="41"/>
    <x v="1"/>
    <s v="KHR"/>
    <x v="3"/>
    <d v="2023-12-28T00:00:00"/>
    <d v="2024-01-11T00:00:00"/>
    <x v="44"/>
    <n v="0.55000000000000004"/>
    <n v="150000000000"/>
    <n v="0.55000000000000004"/>
    <n v="0.55000000000000004"/>
    <n v="150000000000"/>
    <n v="0.55000000000000004"/>
    <n v="0.55000000000000004"/>
  </r>
  <r>
    <x v="41"/>
    <x v="1"/>
    <s v="KHR"/>
    <x v="4"/>
    <d v="2023-12-28T00:00:00"/>
    <d v="2024-01-25T00:00:00"/>
    <x v="41"/>
    <n v="0.85"/>
    <n v="100000000000"/>
    <n v="0.8"/>
    <n v="0.85"/>
    <n v="100000000000"/>
    <n v="0.85"/>
    <n v="0.83"/>
  </r>
  <r>
    <x v="41"/>
    <x v="1"/>
    <s v="KHR"/>
    <x v="5"/>
    <d v="2023-12-28T00:00:00"/>
    <d v="2024-03-28T00:00:00"/>
    <x v="29"/>
    <n v="1.33"/>
    <m/>
    <m/>
    <m/>
    <m/>
    <m/>
    <m/>
  </r>
  <r>
    <x v="41"/>
    <x v="1"/>
    <s v="KHR"/>
    <x v="6"/>
    <d v="2023-12-28T00:00:00"/>
    <d v="2024-06-27T00:00:00"/>
    <x v="22"/>
    <n v="1.38"/>
    <n v="1000000000"/>
    <n v="1.08"/>
    <n v="1.08"/>
    <n v="1000000000"/>
    <n v="1.08"/>
    <n v="1.08"/>
  </r>
  <r>
    <x v="41"/>
    <x v="1"/>
    <s v="KHR"/>
    <x v="7"/>
    <d v="2023-12-28T00:00:00"/>
    <d v="2024-12-26T00:00:00"/>
    <x v="22"/>
    <n v="1.4"/>
    <m/>
    <m/>
    <m/>
    <m/>
    <m/>
    <m/>
  </r>
  <r>
    <x v="41"/>
    <x v="1"/>
    <s v="USD"/>
    <x v="2"/>
    <d v="2023-12-28T00:00:00"/>
    <d v="2024-01-04T00:00:00"/>
    <x v="26"/>
    <n v="0.45"/>
    <n v="9900000"/>
    <n v="0.28999999999999998"/>
    <n v="0.42"/>
    <n v="5000000"/>
    <n v="0.42"/>
    <n v="0.35565656565656573"/>
  </r>
  <r>
    <x v="41"/>
    <x v="1"/>
    <s v="USD"/>
    <x v="3"/>
    <d v="2023-12-28T00:00:00"/>
    <d v="2024-01-11T00:00:00"/>
    <x v="26"/>
    <n v="0.52"/>
    <n v="9900000"/>
    <n v="0.34"/>
    <n v="0.49"/>
    <n v="5000000"/>
    <n v="0.49"/>
    <n v="0.41575757575757583"/>
  </r>
  <r>
    <x v="41"/>
    <x v="1"/>
    <s v="USD"/>
    <x v="4"/>
    <d v="2023-12-28T00:00:00"/>
    <d v="2024-01-25T00:00:00"/>
    <x v="26"/>
    <n v="0.55000000000000004"/>
    <n v="9900000"/>
    <n v="0.39"/>
    <n v="0.54"/>
    <n v="5000000"/>
    <n v="0.54"/>
    <n v="0.46575757575757581"/>
  </r>
  <r>
    <x v="41"/>
    <x v="1"/>
    <s v="USD"/>
    <x v="5"/>
    <d v="2023-12-28T00:00:00"/>
    <d v="2024-03-28T00:00:00"/>
    <x v="34"/>
    <n v="1.1200000000000001"/>
    <n v="38700000"/>
    <n v="1.1100000000000001"/>
    <n v="1.1200000000000001"/>
    <n v="30000000"/>
    <n v="1.1100000000000001"/>
    <n v="1.112248062015504"/>
  </r>
  <r>
    <x v="41"/>
    <x v="1"/>
    <s v="USD"/>
    <x v="6"/>
    <d v="2023-12-28T00:00:00"/>
    <d v="2024-06-27T00:00:00"/>
    <x v="17"/>
    <n v="1.1599999999999999"/>
    <n v="5500000"/>
    <n v="0.5"/>
    <n v="1"/>
    <n v="5500000"/>
    <n v="1"/>
    <n v="0.68181818181818177"/>
  </r>
  <r>
    <x v="41"/>
    <x v="1"/>
    <s v="USD"/>
    <x v="7"/>
    <d v="2023-12-28T00:00:00"/>
    <d v="2024-12-26T00:00:00"/>
    <x v="17"/>
    <n v="1.18"/>
    <n v="10000000"/>
    <n v="1.1499999999999999"/>
    <n v="1.1499999999999999"/>
    <n v="10000000"/>
    <n v="1.1499999999999999"/>
    <n v="1.1499999999999999"/>
  </r>
  <r>
    <x v="42"/>
    <x v="1"/>
    <s v="KHR"/>
    <x v="2"/>
    <d v="2024-01-04T00:00:00"/>
    <d v="2024-01-11T00:00:00"/>
    <x v="44"/>
    <n v="0.5"/>
    <n v="255000000000"/>
    <n v="0.4"/>
    <n v="0.5"/>
    <n v="250000000000"/>
    <n v="0.5"/>
    <n v="0.5"/>
  </r>
  <r>
    <x v="42"/>
    <x v="1"/>
    <s v="KHR"/>
    <x v="3"/>
    <d v="2024-01-04T00:00:00"/>
    <d v="2024-01-18T00:00:00"/>
    <x v="44"/>
    <n v="0.55000000000000004"/>
    <n v="388000000000"/>
    <n v="0.45"/>
    <n v="0.55000000000000004"/>
    <n v="310000000000"/>
    <n v="0.55000000000000004"/>
    <n v="0.53064516129032258"/>
  </r>
  <r>
    <x v="42"/>
    <x v="1"/>
    <s v="KHR"/>
    <x v="4"/>
    <d v="2024-01-04T00:00:00"/>
    <d v="2024-02-01T00:00:00"/>
    <x v="41"/>
    <n v="0.85"/>
    <n v="242000000000"/>
    <n v="0.8"/>
    <n v="0.85"/>
    <n v="150000000000"/>
    <n v="0.85"/>
    <n v="0.85"/>
  </r>
  <r>
    <x v="42"/>
    <x v="1"/>
    <s v="KHR"/>
    <x v="5"/>
    <d v="2024-01-04T00:00:00"/>
    <d v="2024-04-04T00:00:00"/>
    <x v="29"/>
    <n v="1.33"/>
    <n v="52800000000"/>
    <n v="1"/>
    <n v="1.33"/>
    <n v="50000000000"/>
    <n v="1.33"/>
    <n v="1.33"/>
  </r>
  <r>
    <x v="42"/>
    <x v="1"/>
    <s v="KHR"/>
    <x v="6"/>
    <d v="2024-01-04T00:00:00"/>
    <d v="2024-07-04T00:00:00"/>
    <x v="22"/>
    <n v="1.38"/>
    <m/>
    <m/>
    <m/>
    <m/>
    <m/>
    <m/>
  </r>
  <r>
    <x v="42"/>
    <x v="1"/>
    <s v="KHR"/>
    <x v="7"/>
    <d v="2024-01-04T00:00:00"/>
    <d v="2025-01-02T00:00:00"/>
    <x v="22"/>
    <n v="1.4"/>
    <m/>
    <m/>
    <m/>
    <m/>
    <m/>
    <m/>
  </r>
  <r>
    <x v="42"/>
    <x v="1"/>
    <s v="USD"/>
    <x v="2"/>
    <d v="2024-01-04T00:00:00"/>
    <d v="2024-01-11T00:00:00"/>
    <x v="26"/>
    <n v="0.45"/>
    <n v="9900000"/>
    <n v="0.28999999999999998"/>
    <n v="0.41"/>
    <n v="5000000"/>
    <n v="0.41"/>
    <n v="0.35060606060606059"/>
  </r>
  <r>
    <x v="42"/>
    <x v="1"/>
    <s v="USD"/>
    <x v="3"/>
    <d v="2024-01-04T00:00:00"/>
    <d v="2024-01-18T00:00:00"/>
    <x v="26"/>
    <n v="0.52"/>
    <n v="9900000"/>
    <n v="0.34"/>
    <n v="0.48"/>
    <n v="5000000"/>
    <n v="0.48"/>
    <n v="0.41070707070707069"/>
  </r>
  <r>
    <x v="42"/>
    <x v="1"/>
    <s v="USD"/>
    <x v="4"/>
    <d v="2024-01-04T00:00:00"/>
    <d v="2024-02-01T00:00:00"/>
    <x v="26"/>
    <n v="0.55000000000000004"/>
    <n v="9900000"/>
    <n v="0.39"/>
    <n v="0.53"/>
    <n v="5000000"/>
    <n v="0.53"/>
    <n v="0.46070707070707068"/>
  </r>
  <r>
    <x v="42"/>
    <x v="1"/>
    <s v="USD"/>
    <x v="5"/>
    <d v="2024-01-04T00:00:00"/>
    <d v="2024-04-04T00:00:00"/>
    <x v="45"/>
    <n v="1.1200000000000001"/>
    <n v="51550000"/>
    <n v="1.1000000000000001"/>
    <n v="1.1100000000000001"/>
    <n v="35000000"/>
    <n v="1.1100000000000001"/>
    <n v="1.1067895247332691"/>
  </r>
  <r>
    <x v="42"/>
    <x v="1"/>
    <s v="USD"/>
    <x v="6"/>
    <d v="2024-01-04T00:00:00"/>
    <d v="2024-07-04T00:00:00"/>
    <x v="10"/>
    <n v="1.1599999999999999"/>
    <n v="11000000"/>
    <n v="0.96"/>
    <n v="1"/>
    <n v="11000000"/>
    <n v="1"/>
    <n v="0.96363636363636362"/>
  </r>
  <r>
    <x v="42"/>
    <x v="1"/>
    <s v="USD"/>
    <x v="7"/>
    <d v="2024-01-04T00:00:00"/>
    <d v="2025-01-02T00:00:00"/>
    <x v="17"/>
    <n v="1.18"/>
    <n v="14000000"/>
    <n v="1.17"/>
    <n v="1.17"/>
    <n v="14000000"/>
    <n v="1.17"/>
    <n v="1.17"/>
  </r>
  <r>
    <x v="43"/>
    <x v="1"/>
    <s v="KHR"/>
    <x v="2"/>
    <d v="2024-01-11T00:00:00"/>
    <d v="2024-01-18T00:00:00"/>
    <x v="44"/>
    <n v="0.5"/>
    <n v="255000000000"/>
    <n v="0.4"/>
    <n v="0.5"/>
    <n v="255000000000"/>
    <n v="0.5"/>
    <n v="0.48333333333333328"/>
  </r>
  <r>
    <x v="43"/>
    <x v="1"/>
    <s v="KHR"/>
    <x v="3"/>
    <d v="2024-01-11T00:00:00"/>
    <d v="2024-01-25T00:00:00"/>
    <x v="43"/>
    <n v="0.55000000000000004"/>
    <n v="388000000000"/>
    <n v="0.45"/>
    <n v="0.55000000000000004"/>
    <n v="350000000000"/>
    <n v="0.55000000000000004"/>
    <n v="0.54664948453608242"/>
  </r>
  <r>
    <x v="43"/>
    <x v="1"/>
    <s v="KHR"/>
    <x v="4"/>
    <d v="2024-01-11T00:00:00"/>
    <d v="2024-02-08T00:00:00"/>
    <x v="37"/>
    <n v="0.85"/>
    <n v="242000000000"/>
    <n v="0.8"/>
    <n v="0.85"/>
    <n v="200000000000"/>
    <n v="0.85"/>
    <n v="0.84173553719008265"/>
  </r>
  <r>
    <x v="43"/>
    <x v="1"/>
    <s v="KHR"/>
    <x v="5"/>
    <d v="2024-01-11T00:00:00"/>
    <d v="2024-04-11T00:00:00"/>
    <x v="29"/>
    <n v="1.33"/>
    <n v="52800000000"/>
    <n v="1"/>
    <n v="1.33"/>
    <n v="50000000000"/>
    <n v="1.33"/>
    <n v="1.3185606060606061"/>
  </r>
  <r>
    <x v="43"/>
    <x v="1"/>
    <s v="KHR"/>
    <x v="6"/>
    <d v="2024-01-11T00:00:00"/>
    <d v="2024-07-11T00:00:00"/>
    <x v="22"/>
    <n v="1.38"/>
    <m/>
    <m/>
    <m/>
    <m/>
    <m/>
    <m/>
  </r>
  <r>
    <x v="43"/>
    <x v="1"/>
    <s v="KHR"/>
    <x v="7"/>
    <d v="2024-01-11T00:00:00"/>
    <d v="2025-01-09T00:00:00"/>
    <x v="22"/>
    <n v="1.4"/>
    <m/>
    <m/>
    <m/>
    <m/>
    <m/>
    <m/>
  </r>
  <r>
    <x v="43"/>
    <x v="1"/>
    <s v="USD"/>
    <x v="2"/>
    <d v="2024-01-11T00:00:00"/>
    <d v="2024-01-18T00:00:00"/>
    <x v="26"/>
    <n v="0.45"/>
    <n v="24400000"/>
    <n v="0.28999999999999998"/>
    <n v="0.45"/>
    <n v="5000000"/>
    <n v="0.4"/>
    <n v="0.39512295081967208"/>
  </r>
  <r>
    <x v="43"/>
    <x v="1"/>
    <s v="USD"/>
    <x v="3"/>
    <d v="2024-01-11T00:00:00"/>
    <d v="2024-01-25T00:00:00"/>
    <x v="26"/>
    <n v="0.52"/>
    <n v="25400000"/>
    <n v="0.34"/>
    <n v="0.52"/>
    <n v="5000000"/>
    <n v="0.47"/>
    <n v="0.46736220472440942"/>
  </r>
  <r>
    <x v="43"/>
    <x v="1"/>
    <s v="USD"/>
    <x v="4"/>
    <d v="2024-01-11T00:00:00"/>
    <d v="2024-02-08T00:00:00"/>
    <x v="26"/>
    <n v="0.55000000000000004"/>
    <n v="14400000"/>
    <n v="0.39"/>
    <n v="0.53"/>
    <n v="5000000"/>
    <n v="0.5"/>
    <n v="0.48131944444444452"/>
  </r>
  <r>
    <x v="43"/>
    <x v="1"/>
    <s v="USD"/>
    <x v="5"/>
    <d v="2024-01-11T00:00:00"/>
    <d v="2024-04-11T00:00:00"/>
    <x v="27"/>
    <n v="1.1200000000000001"/>
    <n v="58450000"/>
    <n v="1"/>
    <n v="1.1100000000000001"/>
    <n v="40000000"/>
    <n v="1.1100000000000001"/>
    <n v="1.102395209580838"/>
  </r>
  <r>
    <x v="43"/>
    <x v="1"/>
    <s v="USD"/>
    <x v="6"/>
    <d v="2024-01-11T00:00:00"/>
    <d v="2024-07-11T00:00:00"/>
    <x v="10"/>
    <n v="1.1599999999999999"/>
    <n v="10000000"/>
    <n v="1.1399999999999999"/>
    <n v="1.1599999999999999"/>
    <n v="10000000"/>
    <n v="1.1599999999999999"/>
    <n v="1.1499999999999999"/>
  </r>
  <r>
    <x v="43"/>
    <x v="1"/>
    <s v="USD"/>
    <x v="7"/>
    <d v="2024-01-11T00:00:00"/>
    <d v="2025-01-09T00:00:00"/>
    <x v="17"/>
    <n v="1.18"/>
    <m/>
    <m/>
    <m/>
    <m/>
    <m/>
    <m/>
  </r>
  <r>
    <x v="44"/>
    <x v="1"/>
    <s v="KHR"/>
    <x v="2"/>
    <d v="2024-01-18T00:00:00"/>
    <d v="2024-01-25T00:00:00"/>
    <x v="44"/>
    <n v="0.5"/>
    <n v="230000000000"/>
    <n v="0.45"/>
    <n v="0.5"/>
    <n v="230000000000"/>
    <n v="0.5"/>
    <n v="0.48652173913043478"/>
  </r>
  <r>
    <x v="44"/>
    <x v="1"/>
    <s v="KHR"/>
    <x v="3"/>
    <d v="2024-01-18T00:00:00"/>
    <d v="2024-02-01T00:00:00"/>
    <x v="43"/>
    <n v="0.55000000000000004"/>
    <n v="330000000000"/>
    <n v="0.45"/>
    <n v="0.55000000000000004"/>
    <n v="330000000000"/>
    <n v="0.55000000000000004"/>
    <n v="0.52575757575757576"/>
  </r>
  <r>
    <x v="44"/>
    <x v="1"/>
    <s v="KHR"/>
    <x v="4"/>
    <d v="2024-01-18T00:00:00"/>
    <d v="2024-02-15T00:00:00"/>
    <x v="37"/>
    <n v="0.85"/>
    <n v="120000000000"/>
    <n v="0.85"/>
    <n v="0.85"/>
    <n v="120000000000"/>
    <n v="0.85"/>
    <n v="0.85"/>
  </r>
  <r>
    <x v="44"/>
    <x v="1"/>
    <s v="KHR"/>
    <x v="5"/>
    <d v="2024-01-18T00:00:00"/>
    <d v="2024-04-18T00:00:00"/>
    <x v="29"/>
    <n v="1.33"/>
    <n v="505000000"/>
    <n v="1.28"/>
    <n v="1.28"/>
    <n v="505000000"/>
    <n v="1.28"/>
    <n v="1.28"/>
  </r>
  <r>
    <x v="44"/>
    <x v="1"/>
    <s v="KHR"/>
    <x v="6"/>
    <d v="2024-01-18T00:00:00"/>
    <d v="2024-07-18T00:00:00"/>
    <x v="22"/>
    <n v="1.38"/>
    <m/>
    <m/>
    <m/>
    <m/>
    <m/>
    <m/>
  </r>
  <r>
    <x v="44"/>
    <x v="1"/>
    <s v="KHR"/>
    <x v="7"/>
    <d v="2024-01-18T00:00:00"/>
    <d v="2025-01-16T00:00:00"/>
    <x v="22"/>
    <n v="1.4"/>
    <m/>
    <m/>
    <m/>
    <m/>
    <m/>
    <m/>
  </r>
  <r>
    <x v="44"/>
    <x v="1"/>
    <s v="USD"/>
    <x v="2"/>
    <d v="2024-01-18T00:00:00"/>
    <d v="2024-01-25T00:00:00"/>
    <x v="26"/>
    <n v="0.45"/>
    <n v="22900000"/>
    <n v="0.28999999999999998"/>
    <n v="0.41"/>
    <n v="5000000"/>
    <n v="0.28999999999999998"/>
    <n v="0.35157205240174672"/>
  </r>
  <r>
    <x v="44"/>
    <x v="1"/>
    <s v="USD"/>
    <x v="3"/>
    <d v="2024-01-18T00:00:00"/>
    <d v="2024-02-01T00:00:00"/>
    <x v="26"/>
    <n v="0.52"/>
    <n v="27900000"/>
    <n v="0.34"/>
    <n v="0.5"/>
    <n v="5000000"/>
    <n v="0.34"/>
    <n v="0.4285304659498208"/>
  </r>
  <r>
    <x v="44"/>
    <x v="1"/>
    <s v="USD"/>
    <x v="4"/>
    <d v="2024-01-18T00:00:00"/>
    <d v="2024-02-15T00:00:00"/>
    <x v="26"/>
    <n v="0.55000000000000004"/>
    <n v="17900000"/>
    <n v="0.39"/>
    <n v="0.51"/>
    <n v="5000000"/>
    <n v="0.49"/>
    <n v="0.4687709497206704"/>
  </r>
  <r>
    <x v="44"/>
    <x v="1"/>
    <s v="USD"/>
    <x v="5"/>
    <d v="2024-01-18T00:00:00"/>
    <d v="2024-04-18T00:00:00"/>
    <x v="15"/>
    <n v="1.1200000000000001"/>
    <n v="41500000"/>
    <n v="0.7"/>
    <n v="1.1100000000000001"/>
    <n v="41500000"/>
    <n v="1.1100000000000001"/>
    <n v="1.0295421686746991"/>
  </r>
  <r>
    <x v="44"/>
    <x v="1"/>
    <s v="USD"/>
    <x v="6"/>
    <d v="2024-01-18T00:00:00"/>
    <d v="2024-07-18T00:00:00"/>
    <x v="10"/>
    <n v="1.1599999999999999"/>
    <n v="15000000"/>
    <n v="1.1499999999999999"/>
    <n v="1.1599999999999999"/>
    <n v="15000000"/>
    <n v="1.1599999999999999"/>
    <n v="1.1533333333333331"/>
  </r>
  <r>
    <x v="44"/>
    <x v="1"/>
    <s v="USD"/>
    <x v="7"/>
    <d v="2024-01-18T00:00:00"/>
    <d v="2025-01-16T00:00:00"/>
    <x v="17"/>
    <n v="1.18"/>
    <n v="20000000"/>
    <n v="1.17"/>
    <n v="1.17"/>
    <n v="20000000"/>
    <n v="1.17"/>
    <n v="1.17"/>
  </r>
  <r>
    <x v="45"/>
    <x v="1"/>
    <s v="KHR"/>
    <x v="2"/>
    <d v="2024-01-25T00:00:00"/>
    <d v="2024-02-01T00:00:00"/>
    <x v="44"/>
    <n v="0.5"/>
    <n v="225000000000"/>
    <n v="0.45"/>
    <n v="0.5"/>
    <n v="225000000000"/>
    <n v="0.5"/>
    <n v="0.49444444444444452"/>
  </r>
  <r>
    <x v="45"/>
    <x v="1"/>
    <s v="KHR"/>
    <x v="3"/>
    <d v="2024-01-25T00:00:00"/>
    <d v="2024-02-08T00:00:00"/>
    <x v="43"/>
    <n v="0.55000000000000004"/>
    <n v="230000000000"/>
    <n v="0.5"/>
    <n v="0.55000000000000004"/>
    <n v="230000000000"/>
    <n v="0.55000000000000004"/>
    <n v="0.54130434782608694"/>
  </r>
  <r>
    <x v="45"/>
    <x v="1"/>
    <s v="KHR"/>
    <x v="4"/>
    <d v="2024-01-25T00:00:00"/>
    <d v="2024-02-22T00:00:00"/>
    <x v="37"/>
    <n v="0.85"/>
    <n v="172000000000"/>
    <n v="0.8"/>
    <n v="0.85"/>
    <n v="172000000000"/>
    <n v="0.85"/>
    <n v="0.8319767441860465"/>
  </r>
  <r>
    <x v="45"/>
    <x v="1"/>
    <s v="KHR"/>
    <x v="5"/>
    <d v="2024-01-25T00:00:00"/>
    <d v="2024-04-25T00:00:00"/>
    <x v="29"/>
    <n v="1.33"/>
    <n v="50200000000"/>
    <n v="1"/>
    <n v="1.33"/>
    <n v="50000000000"/>
    <n v="1.33"/>
    <n v="1.3286852589641429"/>
  </r>
  <r>
    <x v="45"/>
    <x v="1"/>
    <s v="KHR"/>
    <x v="6"/>
    <d v="2024-01-25T00:00:00"/>
    <d v="2024-07-25T00:00:00"/>
    <x v="22"/>
    <n v="1.38"/>
    <n v="1200000000"/>
    <n v="0.6"/>
    <n v="0.68"/>
    <n v="1200000000"/>
    <n v="0.68"/>
    <n v="0.66666666666666663"/>
  </r>
  <r>
    <x v="45"/>
    <x v="1"/>
    <s v="KHR"/>
    <x v="7"/>
    <d v="2024-01-25T00:00:00"/>
    <d v="2025-01-23T00:00:00"/>
    <x v="22"/>
    <n v="1.4"/>
    <n v="200000000"/>
    <n v="1.2"/>
    <n v="1.2"/>
    <n v="200000000"/>
    <n v="1.2"/>
    <n v="1.2"/>
  </r>
  <r>
    <x v="45"/>
    <x v="0"/>
    <s v="KHR"/>
    <x v="0"/>
    <d v="2024-01-26T00:00:00"/>
    <d v="2025-01-26T00:00:00"/>
    <x v="0"/>
    <n v="3.5"/>
    <n v="24000000000"/>
    <n v="3.75"/>
    <n v="4"/>
    <n v="22000000000"/>
    <s v="-"/>
    <n v="3.8958333333333299"/>
  </r>
  <r>
    <x v="45"/>
    <x v="1"/>
    <s v="USD"/>
    <x v="2"/>
    <d v="2024-01-25T00:00:00"/>
    <d v="2024-02-01T00:00:00"/>
    <x v="26"/>
    <n v="0.45"/>
    <n v="30000000"/>
    <n v="0.19"/>
    <n v="0.45"/>
    <n v="5000000"/>
    <n v="0.19"/>
    <n v="0.29166666666666669"/>
  </r>
  <r>
    <x v="45"/>
    <x v="1"/>
    <s v="USD"/>
    <x v="3"/>
    <d v="2024-01-25T00:00:00"/>
    <d v="2024-02-08T00:00:00"/>
    <x v="26"/>
    <n v="0.52"/>
    <n v="25000000"/>
    <n v="0.33"/>
    <n v="0.52"/>
    <n v="5000000"/>
    <n v="0.33"/>
    <n v="0.376"/>
  </r>
  <r>
    <x v="45"/>
    <x v="1"/>
    <s v="USD"/>
    <x v="4"/>
    <d v="2024-01-25T00:00:00"/>
    <d v="2024-02-22T00:00:00"/>
    <x v="26"/>
    <n v="0.55000000000000004"/>
    <n v="20000000"/>
    <n v="0.39"/>
    <n v="0.55000000000000004"/>
    <n v="5000000"/>
    <n v="0.39"/>
    <n v="0.45"/>
  </r>
  <r>
    <x v="45"/>
    <x v="1"/>
    <s v="USD"/>
    <x v="5"/>
    <d v="2024-01-25T00:00:00"/>
    <d v="2024-04-25T00:00:00"/>
    <x v="15"/>
    <n v="1.1200000000000001"/>
    <n v="44528000"/>
    <n v="0.85"/>
    <n v="1.1200000000000001"/>
    <n v="44528000"/>
    <n v="1.1200000000000001"/>
    <n v="1.0823257276320519"/>
  </r>
  <r>
    <x v="45"/>
    <x v="1"/>
    <s v="USD"/>
    <x v="6"/>
    <d v="2024-01-25T00:00:00"/>
    <d v="2024-07-25T00:00:00"/>
    <x v="17"/>
    <n v="1.1599999999999999"/>
    <n v="25400000"/>
    <n v="0.5"/>
    <n v="1.1499999999999999"/>
    <n v="20000000"/>
    <n v="1.1499999999999999"/>
    <n v="1.1407283464566931"/>
  </r>
  <r>
    <x v="45"/>
    <x v="1"/>
    <s v="USD"/>
    <x v="7"/>
    <d v="2024-01-25T00:00:00"/>
    <d v="2025-01-23T00:00:00"/>
    <x v="31"/>
    <n v="1.18"/>
    <n v="25050000"/>
    <n v="1.1000000000000001"/>
    <n v="1.18"/>
    <n v="25000000"/>
    <n v="1.18"/>
    <n v="1.179840319361277"/>
  </r>
  <r>
    <x v="46"/>
    <x v="1"/>
    <s v="KHR"/>
    <x v="2"/>
    <d v="2024-02-01T00:00:00"/>
    <d v="2024-02-08T00:00:00"/>
    <x v="44"/>
    <n v="0.5"/>
    <n v="390000000000"/>
    <n v="0.45"/>
    <n v="0.5"/>
    <n v="390000000000"/>
    <n v="0.5"/>
    <n v="0.49"/>
  </r>
  <r>
    <x v="46"/>
    <x v="1"/>
    <s v="KHR"/>
    <x v="3"/>
    <d v="2024-02-01T00:00:00"/>
    <d v="2024-02-15T00:00:00"/>
    <x v="43"/>
    <n v="0.55000000000000004"/>
    <n v="263000000000"/>
    <n v="0.5"/>
    <n v="0.55000000000000004"/>
    <n v="263000000000"/>
    <n v="0.55000000000000004"/>
    <n v="0.54524714828897336"/>
  </r>
  <r>
    <x v="46"/>
    <x v="1"/>
    <s v="KHR"/>
    <x v="4"/>
    <d v="2024-02-01T00:00:00"/>
    <d v="2024-02-29T00:00:00"/>
    <x v="37"/>
    <n v="0.85"/>
    <n v="180000000000"/>
    <n v="0.8"/>
    <n v="0.85"/>
    <n v="180000000000"/>
    <n v="0.85"/>
    <n v="0.83333333333333337"/>
  </r>
  <r>
    <x v="46"/>
    <x v="1"/>
    <s v="KHR"/>
    <x v="5"/>
    <d v="2024-02-01T00:00:00"/>
    <d v="2024-05-02T00:00:00"/>
    <x v="29"/>
    <n v="1.33"/>
    <n v="20000000000"/>
    <n v="1.33"/>
    <n v="1.33"/>
    <n v="20000000000"/>
    <n v="1.33"/>
    <n v="1.33"/>
  </r>
  <r>
    <x v="46"/>
    <x v="1"/>
    <s v="KHR"/>
    <x v="6"/>
    <d v="2024-02-01T00:00:00"/>
    <d v="2024-08-01T00:00:00"/>
    <x v="22"/>
    <n v="1.38"/>
    <m/>
    <m/>
    <m/>
    <m/>
    <m/>
    <m/>
  </r>
  <r>
    <x v="46"/>
    <x v="1"/>
    <s v="KHR"/>
    <x v="7"/>
    <d v="2024-02-01T00:00:00"/>
    <d v="2025-01-30T00:00:00"/>
    <x v="22"/>
    <n v="1.4"/>
    <m/>
    <m/>
    <m/>
    <m/>
    <m/>
    <m/>
  </r>
  <r>
    <x v="46"/>
    <x v="1"/>
    <s v="USD"/>
    <x v="2"/>
    <d v="2024-02-01T00:00:00"/>
    <d v="2024-02-08T00:00:00"/>
    <x v="26"/>
    <n v="0.45"/>
    <n v="22500000"/>
    <n v="0.2"/>
    <n v="0.27"/>
    <n v="5000000"/>
    <n v="0.25"/>
    <n v="0.24888888888888891"/>
  </r>
  <r>
    <x v="46"/>
    <x v="1"/>
    <s v="USD"/>
    <x v="3"/>
    <d v="2024-02-01T00:00:00"/>
    <d v="2024-02-15T00:00:00"/>
    <x v="26"/>
    <n v="0.52"/>
    <n v="18000000"/>
    <n v="0.32"/>
    <n v="0.35"/>
    <n v="5000000"/>
    <n v="0.33"/>
    <n v="0.3338888888888889"/>
  </r>
  <r>
    <x v="46"/>
    <x v="1"/>
    <s v="USD"/>
    <x v="4"/>
    <d v="2024-02-01T00:00:00"/>
    <d v="2024-02-29T00:00:00"/>
    <x v="26"/>
    <n v="0.55000000000000004"/>
    <n v="13000000"/>
    <n v="0.35"/>
    <n v="0.5"/>
    <n v="5000000"/>
    <n v="0.39"/>
    <n v="0.42307692307692307"/>
  </r>
  <r>
    <x v="46"/>
    <x v="1"/>
    <s v="USD"/>
    <x v="5"/>
    <d v="2024-02-01T00:00:00"/>
    <d v="2024-05-02T00:00:00"/>
    <x v="15"/>
    <n v="1.1200000000000001"/>
    <n v="48600000"/>
    <n v="1.1000000000000001"/>
    <n v="1.1200000000000001"/>
    <n v="48600000"/>
    <n v="1.1200000000000001"/>
    <n v="1.113827160493827"/>
  </r>
  <r>
    <x v="46"/>
    <x v="1"/>
    <s v="USD"/>
    <x v="6"/>
    <d v="2024-02-01T00:00:00"/>
    <d v="2024-08-01T00:00:00"/>
    <x v="31"/>
    <n v="1.1599999999999999"/>
    <n v="5000000"/>
    <n v="1.1200000000000001"/>
    <n v="1.1200000000000001"/>
    <n v="5000000"/>
    <n v="1.1200000000000001"/>
    <n v="1.1200000000000001"/>
  </r>
  <r>
    <x v="46"/>
    <x v="1"/>
    <s v="USD"/>
    <x v="7"/>
    <d v="2024-02-01T00:00:00"/>
    <d v="2025-01-30T00:00:00"/>
    <x v="31"/>
    <n v="1.18"/>
    <m/>
    <m/>
    <m/>
    <m/>
    <m/>
    <m/>
  </r>
  <r>
    <x v="47"/>
    <x v="1"/>
    <s v="KHR"/>
    <x v="2"/>
    <d v="2024-02-08T00:00:00"/>
    <d v="2024-02-15T00:00:00"/>
    <x v="44"/>
    <n v="0.5"/>
    <n v="371000000000"/>
    <n v="0.45"/>
    <n v="0.5"/>
    <n v="371000000000"/>
    <n v="0.5"/>
    <n v="0.48530997304582207"/>
  </r>
  <r>
    <x v="47"/>
    <x v="1"/>
    <s v="KHR"/>
    <x v="3"/>
    <d v="2024-02-08T00:00:00"/>
    <d v="2024-02-22T00:00:00"/>
    <x v="43"/>
    <n v="0.55000000000000004"/>
    <n v="293000000000"/>
    <n v="0.5"/>
    <n v="0.55000000000000004"/>
    <n v="293000000000"/>
    <n v="0.55000000000000004"/>
    <n v="0.54436860068259385"/>
  </r>
  <r>
    <x v="47"/>
    <x v="1"/>
    <s v="KHR"/>
    <x v="4"/>
    <d v="2024-02-08T00:00:00"/>
    <d v="2024-03-07T00:00:00"/>
    <x v="37"/>
    <n v="0.85"/>
    <n v="160000000000"/>
    <n v="0.8"/>
    <n v="0.85"/>
    <n v="160000000000"/>
    <n v="0.85"/>
    <n v="0.83750000000000002"/>
  </r>
  <r>
    <x v="47"/>
    <x v="1"/>
    <s v="KHR"/>
    <x v="5"/>
    <d v="2024-02-08T00:00:00"/>
    <d v="2024-05-09T00:00:00"/>
    <x v="29"/>
    <n v="1.33"/>
    <n v="20000000000"/>
    <n v="1.33"/>
    <n v="1.33"/>
    <n v="20000000000"/>
    <n v="1.33"/>
    <n v="1.33"/>
  </r>
  <r>
    <x v="47"/>
    <x v="1"/>
    <s v="KHR"/>
    <x v="6"/>
    <d v="2024-02-08T00:00:00"/>
    <d v="2024-08-08T00:00:00"/>
    <x v="22"/>
    <n v="1.38"/>
    <m/>
    <m/>
    <m/>
    <m/>
    <m/>
    <m/>
  </r>
  <r>
    <x v="47"/>
    <x v="1"/>
    <s v="KHR"/>
    <x v="7"/>
    <d v="2024-02-08T00:00:00"/>
    <d v="2025-02-06T00:00:00"/>
    <x v="22"/>
    <n v="1.4"/>
    <m/>
    <m/>
    <m/>
    <m/>
    <m/>
    <m/>
  </r>
  <r>
    <x v="47"/>
    <x v="1"/>
    <s v="USD"/>
    <x v="2"/>
    <d v="2024-02-08T00:00:00"/>
    <d v="2024-02-15T00:00:00"/>
    <x v="26"/>
    <n v="0.45"/>
    <n v="27900000"/>
    <n v="0.19"/>
    <n v="0.27"/>
    <n v="5000000"/>
    <n v="0.2"/>
    <n v="0.2287096774193548"/>
  </r>
  <r>
    <x v="47"/>
    <x v="1"/>
    <s v="USD"/>
    <x v="3"/>
    <d v="2024-02-08T00:00:00"/>
    <d v="2024-02-22T00:00:00"/>
    <x v="26"/>
    <n v="0.52"/>
    <n v="22900000"/>
    <n v="0.28999999999999998"/>
    <n v="0.35"/>
    <n v="5000000"/>
    <n v="0.3"/>
    <n v="0.31532751091703048"/>
  </r>
  <r>
    <x v="47"/>
    <x v="1"/>
    <s v="USD"/>
    <x v="4"/>
    <d v="2024-02-08T00:00:00"/>
    <d v="2024-03-07T00:00:00"/>
    <x v="26"/>
    <n v="0.55000000000000004"/>
    <n v="15000000"/>
    <n v="0.38"/>
    <n v="0.5"/>
    <n v="5000000"/>
    <n v="0.39"/>
    <n v="0.44466666666666671"/>
  </r>
  <r>
    <x v="47"/>
    <x v="1"/>
    <s v="USD"/>
    <x v="5"/>
    <d v="2024-02-08T00:00:00"/>
    <d v="2024-05-09T00:00:00"/>
    <x v="28"/>
    <n v="1.1200000000000001"/>
    <n v="45000000"/>
    <n v="1.1000000000000001"/>
    <n v="1.1200000000000001"/>
    <n v="45000000"/>
    <n v="1.1200000000000001"/>
    <n v="1.117777777777778"/>
  </r>
  <r>
    <x v="47"/>
    <x v="1"/>
    <s v="USD"/>
    <x v="6"/>
    <d v="2024-02-08T00:00:00"/>
    <d v="2024-08-08T00:00:00"/>
    <x v="31"/>
    <n v="1.1599999999999999"/>
    <n v="5000000"/>
    <n v="1.1499999999999999"/>
    <n v="1.1499999999999999"/>
    <n v="5000000"/>
    <n v="1.1499999999999999"/>
    <n v="1.1499999999999999"/>
  </r>
  <r>
    <x v="47"/>
    <x v="1"/>
    <s v="USD"/>
    <x v="7"/>
    <d v="2024-02-08T00:00:00"/>
    <d v="2025-02-06T00:00:00"/>
    <x v="31"/>
    <n v="1.18"/>
    <n v="35000000"/>
    <n v="1.18"/>
    <n v="1.18"/>
    <n v="25000000"/>
    <n v="1.18"/>
    <n v="1.18"/>
  </r>
  <r>
    <x v="48"/>
    <x v="1"/>
    <s v="KHR"/>
    <x v="2"/>
    <d v="2024-02-15T00:00:00"/>
    <d v="2024-02-22T00:00:00"/>
    <x v="44"/>
    <n v="0.5"/>
    <n v="305000000000"/>
    <n v="0.45"/>
    <n v="0.5"/>
    <n v="305000000000"/>
    <n v="0.5"/>
    <n v="0.49426229508196717"/>
  </r>
  <r>
    <x v="48"/>
    <x v="1"/>
    <s v="KHR"/>
    <x v="3"/>
    <d v="2024-02-15T00:00:00"/>
    <d v="2024-02-29T00:00:00"/>
    <x v="43"/>
    <n v="0.55000000000000004"/>
    <n v="245000000000"/>
    <n v="0.5"/>
    <n v="0.55000000000000004"/>
    <n v="245000000000"/>
    <n v="0.55000000000000004"/>
    <n v="0.54285714285714282"/>
  </r>
  <r>
    <x v="48"/>
    <x v="1"/>
    <s v="KHR"/>
    <x v="4"/>
    <d v="2024-02-15T00:00:00"/>
    <d v="2024-03-14T00:00:00"/>
    <x v="37"/>
    <n v="0.85"/>
    <n v="272000000000"/>
    <n v="0.8"/>
    <n v="0.85"/>
    <n v="200000000000"/>
    <n v="0.85"/>
    <n v="0.84411764705882353"/>
  </r>
  <r>
    <x v="48"/>
    <x v="1"/>
    <s v="KHR"/>
    <x v="5"/>
    <d v="2024-02-15T00:00:00"/>
    <d v="2024-05-16T00:00:00"/>
    <x v="29"/>
    <n v="1.33"/>
    <n v="61700000000"/>
    <n v="0.35"/>
    <n v="1.33"/>
    <n v="50000000000"/>
    <n v="1.33"/>
    <n v="1.208995137763371"/>
  </r>
  <r>
    <x v="48"/>
    <x v="1"/>
    <s v="KHR"/>
    <x v="6"/>
    <d v="2024-02-15T00:00:00"/>
    <d v="2024-08-15T00:00:00"/>
    <x v="22"/>
    <n v="1.38"/>
    <n v="535000000.00000006"/>
    <n v="0.8"/>
    <n v="0.8"/>
    <n v="535000000.00000006"/>
    <n v="0.8"/>
    <n v="0.8"/>
  </r>
  <r>
    <x v="48"/>
    <x v="1"/>
    <s v="KHR"/>
    <x v="7"/>
    <d v="2024-02-15T00:00:00"/>
    <d v="2025-02-13T00:00:00"/>
    <x v="22"/>
    <n v="1.4"/>
    <m/>
    <m/>
    <m/>
    <m/>
    <m/>
    <m/>
  </r>
  <r>
    <x v="48"/>
    <x v="1"/>
    <s v="USD"/>
    <x v="2"/>
    <d v="2024-02-15T00:00:00"/>
    <d v="2024-02-22T00:00:00"/>
    <x v="26"/>
    <n v="0.45"/>
    <n v="18000000"/>
    <n v="0.23"/>
    <n v="0.45"/>
    <n v="5000000"/>
    <n v="0.23"/>
    <n v="0.3"/>
  </r>
  <r>
    <x v="48"/>
    <x v="1"/>
    <s v="USD"/>
    <x v="3"/>
    <d v="2024-02-15T00:00:00"/>
    <d v="2024-02-29T00:00:00"/>
    <x v="26"/>
    <n v="0.52"/>
    <n v="13000000"/>
    <n v="0.3"/>
    <n v="0.32"/>
    <n v="5000000"/>
    <n v="0.3"/>
    <n v="0.31230769230769229"/>
  </r>
  <r>
    <x v="48"/>
    <x v="1"/>
    <s v="USD"/>
    <x v="4"/>
    <d v="2024-02-15T00:00:00"/>
    <d v="2024-03-14T00:00:00"/>
    <x v="26"/>
    <n v="0.55000000000000004"/>
    <n v="13000000"/>
    <n v="0.35"/>
    <n v="0.5"/>
    <n v="5000000"/>
    <n v="0.39"/>
    <n v="0.42307692307692307"/>
  </r>
  <r>
    <x v="48"/>
    <x v="1"/>
    <s v="USD"/>
    <x v="5"/>
    <d v="2024-02-15T00:00:00"/>
    <d v="2024-05-16T00:00:00"/>
    <x v="28"/>
    <n v="1.1200000000000001"/>
    <n v="79030000"/>
    <n v="0.3"/>
    <n v="1.1200000000000001"/>
    <n v="60000000"/>
    <n v="1.1200000000000001"/>
    <n v="0.98673921295710487"/>
  </r>
  <r>
    <x v="48"/>
    <x v="1"/>
    <s v="USD"/>
    <x v="6"/>
    <d v="2024-02-15T00:00:00"/>
    <d v="2024-08-15T00:00:00"/>
    <x v="31"/>
    <n v="1.1599999999999999"/>
    <n v="5000000"/>
    <n v="1.1599999999999999"/>
    <n v="1.1599999999999999"/>
    <n v="5000000"/>
    <n v="1.1599999999999999"/>
    <n v="1.1599999999999999"/>
  </r>
  <r>
    <x v="48"/>
    <x v="1"/>
    <s v="USD"/>
    <x v="7"/>
    <d v="2024-02-15T00:00:00"/>
    <d v="2025-02-13T00:00:00"/>
    <x v="31"/>
    <n v="1.18"/>
    <n v="31900000"/>
    <n v="1.0900000000000001"/>
    <n v="1.18"/>
    <n v="25000000"/>
    <n v="1.18"/>
    <n v="1.1746394984326021"/>
  </r>
  <r>
    <x v="49"/>
    <x v="1"/>
    <s v="KHR"/>
    <x v="2"/>
    <d v="2024-02-22T00:00:00"/>
    <d v="2024-02-29T00:00:00"/>
    <x v="44"/>
    <n v="0.5"/>
    <n v="340000000000"/>
    <n v="0.45"/>
    <n v="0.5"/>
    <n v="340000000000"/>
    <n v="0.5"/>
    <n v="0.49264705882352938"/>
  </r>
  <r>
    <x v="49"/>
    <x v="1"/>
    <s v="KHR"/>
    <x v="3"/>
    <d v="2024-02-22T00:00:00"/>
    <d v="2024-03-07T00:00:00"/>
    <x v="43"/>
    <n v="0.55000000000000004"/>
    <n v="210000000000"/>
    <n v="0.5"/>
    <n v="0.55000000000000004"/>
    <n v="210000000000"/>
    <n v="0.55000000000000004"/>
    <n v="0.54523809523809519"/>
  </r>
  <r>
    <x v="49"/>
    <x v="1"/>
    <s v="KHR"/>
    <x v="4"/>
    <d v="2024-02-22T00:00:00"/>
    <d v="2024-03-21T00:00:00"/>
    <x v="37"/>
    <n v="0.85"/>
    <n v="252000000000"/>
    <n v="0.8"/>
    <n v="0.85"/>
    <n v="200000000000"/>
    <n v="0.85"/>
    <n v="0.84166666666666667"/>
  </r>
  <r>
    <x v="49"/>
    <x v="1"/>
    <s v="KHR"/>
    <x v="5"/>
    <d v="2024-02-22T00:00:00"/>
    <d v="2024-05-23T00:00:00"/>
    <x v="29"/>
    <n v="1.33"/>
    <n v="54080000000"/>
    <n v="0.5"/>
    <n v="1.33"/>
    <n v="50000000000"/>
    <n v="1.33"/>
    <n v="1.2867270710059171"/>
  </r>
  <r>
    <x v="49"/>
    <x v="1"/>
    <s v="KHR"/>
    <x v="6"/>
    <d v="2024-02-22T00:00:00"/>
    <d v="2024-08-22T00:00:00"/>
    <x v="22"/>
    <n v="1.38"/>
    <m/>
    <m/>
    <m/>
    <m/>
    <m/>
    <m/>
  </r>
  <r>
    <x v="49"/>
    <x v="1"/>
    <s v="KHR"/>
    <x v="7"/>
    <d v="2024-02-22T00:00:00"/>
    <d v="2025-02-20T00:00:00"/>
    <x v="22"/>
    <n v="1.4"/>
    <m/>
    <m/>
    <m/>
    <m/>
    <m/>
    <m/>
  </r>
  <r>
    <x v="49"/>
    <x v="0"/>
    <s v="KHR"/>
    <x v="8"/>
    <d v="2024-02-23T00:00:00"/>
    <d v="2026-02-23T00:00:00"/>
    <x v="0"/>
    <n v="4"/>
    <n v="21000000000"/>
    <n v="4.7"/>
    <n v="5"/>
    <n v="20000000000"/>
    <s v="-"/>
    <n v="4.7380952380952399"/>
  </r>
  <r>
    <x v="49"/>
    <x v="1"/>
    <s v="USD"/>
    <x v="2"/>
    <d v="2024-02-22T00:00:00"/>
    <d v="2024-02-29T00:00:00"/>
    <x v="26"/>
    <n v="0.45"/>
    <n v="24900000"/>
    <n v="0.19"/>
    <n v="0.4"/>
    <n v="5000000"/>
    <n v="0.2"/>
    <n v="0.23257028112449801"/>
  </r>
  <r>
    <x v="49"/>
    <x v="1"/>
    <s v="USD"/>
    <x v="3"/>
    <d v="2024-02-22T00:00:00"/>
    <d v="2024-03-07T00:00:00"/>
    <x v="26"/>
    <n v="0.52"/>
    <n v="24900000"/>
    <n v="0.22"/>
    <n v="0.47"/>
    <n v="5000000"/>
    <n v="0.22"/>
    <n v="0.29441767068273089"/>
  </r>
  <r>
    <x v="49"/>
    <x v="1"/>
    <s v="USD"/>
    <x v="4"/>
    <d v="2024-02-22T00:00:00"/>
    <d v="2024-03-21T00:00:00"/>
    <x v="26"/>
    <n v="0.55000000000000004"/>
    <n v="18000000"/>
    <n v="0.25"/>
    <n v="0.5"/>
    <n v="5000000"/>
    <n v="0.25"/>
    <n v="0.375"/>
  </r>
  <r>
    <x v="49"/>
    <x v="1"/>
    <s v="USD"/>
    <x v="5"/>
    <d v="2024-02-22T00:00:00"/>
    <d v="2024-05-23T00:00:00"/>
    <x v="28"/>
    <n v="1.1200000000000001"/>
    <n v="92200000"/>
    <n v="0.1"/>
    <n v="1.1200000000000001"/>
    <n v="60000000"/>
    <n v="1.1200000000000001"/>
    <n v="0.86773318872017358"/>
  </r>
  <r>
    <x v="49"/>
    <x v="1"/>
    <s v="USD"/>
    <x v="6"/>
    <d v="2024-02-22T00:00:00"/>
    <d v="2024-08-22T00:00:00"/>
    <x v="31"/>
    <n v="1.1599999999999999"/>
    <n v="2350000"/>
    <n v="1"/>
    <n v="1"/>
    <n v="2350000"/>
    <n v="1"/>
    <n v="1"/>
  </r>
  <r>
    <x v="49"/>
    <x v="1"/>
    <s v="USD"/>
    <x v="7"/>
    <d v="2024-02-22T00:00:00"/>
    <d v="2025-02-20T00:00:00"/>
    <x v="31"/>
    <n v="1.18"/>
    <m/>
    <m/>
    <m/>
    <m/>
    <m/>
    <m/>
  </r>
  <r>
    <x v="50"/>
    <x v="1"/>
    <s v="KHR"/>
    <x v="2"/>
    <d v="2024-02-29T00:00:00"/>
    <d v="2024-03-07T00:00:00"/>
    <x v="44"/>
    <n v="0.5"/>
    <n v="330000000000"/>
    <n v="0.4"/>
    <n v="0.5"/>
    <n v="330000000000"/>
    <n v="0.5"/>
    <n v="0.4903030303030303"/>
  </r>
  <r>
    <x v="50"/>
    <x v="1"/>
    <s v="KHR"/>
    <x v="3"/>
    <d v="2024-02-29T00:00:00"/>
    <d v="2024-03-14T00:00:00"/>
    <x v="42"/>
    <n v="0.55000000000000004"/>
    <n v="275000000000"/>
    <n v="0.5"/>
    <n v="0.55000000000000004"/>
    <n v="275000000000"/>
    <n v="0.55000000000000004"/>
    <n v="0.54218181818181821"/>
  </r>
  <r>
    <x v="50"/>
    <x v="1"/>
    <s v="KHR"/>
    <x v="4"/>
    <d v="2024-02-29T00:00:00"/>
    <d v="2024-03-28T00:00:00"/>
    <x v="40"/>
    <n v="0.85"/>
    <n v="140000000000"/>
    <n v="0.85"/>
    <n v="0.85"/>
    <n v="140000000000"/>
    <n v="0.85"/>
    <n v="0.85"/>
  </r>
  <r>
    <x v="50"/>
    <x v="1"/>
    <s v="KHR"/>
    <x v="5"/>
    <d v="2024-02-29T00:00:00"/>
    <d v="2024-05-30T00:00:00"/>
    <x v="29"/>
    <n v="1.33"/>
    <n v="58200000000"/>
    <n v="0.85"/>
    <n v="1.33"/>
    <n v="50000000000"/>
    <n v="1.33"/>
    <n v="1.2640206185567009"/>
  </r>
  <r>
    <x v="50"/>
    <x v="1"/>
    <s v="KHR"/>
    <x v="6"/>
    <d v="2024-02-29T00:00:00"/>
    <d v="2024-08-29T00:00:00"/>
    <x v="22"/>
    <n v="1.38"/>
    <m/>
    <m/>
    <m/>
    <m/>
    <m/>
    <m/>
  </r>
  <r>
    <x v="50"/>
    <x v="1"/>
    <s v="KHR"/>
    <x v="7"/>
    <d v="2024-02-29T00:00:00"/>
    <d v="2025-02-27T00:00:00"/>
    <x v="22"/>
    <n v="1.4"/>
    <n v="700000000"/>
    <n v="1"/>
    <n v="1"/>
    <n v="700000000"/>
    <n v="1"/>
    <n v="1"/>
  </r>
  <r>
    <x v="50"/>
    <x v="1"/>
    <s v="USD"/>
    <x v="2"/>
    <d v="2024-02-29T00:00:00"/>
    <d v="2024-03-07T00:00:00"/>
    <x v="26"/>
    <n v="0.45"/>
    <n v="18000000"/>
    <n v="0.2"/>
    <n v="0.25"/>
    <n v="5000000"/>
    <n v="0.2"/>
    <n v="0.2116666666666667"/>
  </r>
  <r>
    <x v="50"/>
    <x v="1"/>
    <s v="USD"/>
    <x v="3"/>
    <d v="2024-02-29T00:00:00"/>
    <d v="2024-03-14T00:00:00"/>
    <x v="26"/>
    <n v="0.52"/>
    <n v="18000000"/>
    <n v="0.2"/>
    <n v="0.35"/>
    <n v="5000000"/>
    <n v="0.26"/>
    <n v="0.28444444444444439"/>
  </r>
  <r>
    <x v="50"/>
    <x v="1"/>
    <s v="USD"/>
    <x v="4"/>
    <d v="2024-02-29T00:00:00"/>
    <d v="2024-03-28T00:00:00"/>
    <x v="26"/>
    <n v="0.55000000000000004"/>
    <n v="18000000"/>
    <n v="0.25"/>
    <n v="0.5"/>
    <n v="5000000"/>
    <n v="0.28000000000000003"/>
    <n v="0.35888888888888892"/>
  </r>
  <r>
    <x v="50"/>
    <x v="1"/>
    <s v="USD"/>
    <x v="5"/>
    <d v="2024-02-29T00:00:00"/>
    <d v="2024-05-30T00:00:00"/>
    <x v="14"/>
    <n v="1.1200000000000001"/>
    <n v="55000000"/>
    <n v="0.75"/>
    <n v="1.1200000000000001"/>
    <n v="55000000"/>
    <n v="1.1200000000000001"/>
    <n v="1.0316363636363639"/>
  </r>
  <r>
    <x v="50"/>
    <x v="1"/>
    <s v="USD"/>
    <x v="6"/>
    <d v="2024-02-29T00:00:00"/>
    <d v="2024-08-29T00:00:00"/>
    <x v="31"/>
    <n v="1.1599999999999999"/>
    <m/>
    <m/>
    <m/>
    <m/>
    <m/>
    <m/>
  </r>
  <r>
    <x v="50"/>
    <x v="1"/>
    <s v="USD"/>
    <x v="7"/>
    <d v="2024-02-29T00:00:00"/>
    <d v="2025-02-27T00:00:00"/>
    <x v="31"/>
    <n v="1.18"/>
    <n v="20000000"/>
    <n v="1.17"/>
    <n v="1.18"/>
    <n v="20000000"/>
    <n v="1.18"/>
    <n v="1.175"/>
  </r>
  <r>
    <x v="51"/>
    <x v="1"/>
    <s v="KHR"/>
    <x v="2"/>
    <d v="2024-03-07T00:00:00"/>
    <d v="2024-03-14T00:00:00"/>
    <x v="44"/>
    <n v="0.5"/>
    <n v="157000000000"/>
    <n v="0.45"/>
    <n v="0.5"/>
    <n v="157000000000"/>
    <n v="0.5"/>
    <n v="0.4945859872611465"/>
  </r>
  <r>
    <x v="51"/>
    <x v="1"/>
    <s v="KHR"/>
    <x v="3"/>
    <d v="2024-03-07T00:00:00"/>
    <d v="2024-03-21T00:00:00"/>
    <x v="42"/>
    <n v="0.55000000000000004"/>
    <n v="203000000000"/>
    <n v="0.5"/>
    <n v="0.55000000000000004"/>
    <n v="203000000000"/>
    <n v="0.55000000000000004"/>
    <n v="0.54137931034482767"/>
  </r>
  <r>
    <x v="51"/>
    <x v="1"/>
    <s v="KHR"/>
    <x v="4"/>
    <d v="2024-03-07T00:00:00"/>
    <d v="2024-04-04T00:00:00"/>
    <x v="40"/>
    <n v="0.85"/>
    <n v="70000000000"/>
    <n v="0.8"/>
    <n v="0.85"/>
    <n v="70000000000"/>
    <n v="0.85"/>
    <n v="0.81428571428571428"/>
  </r>
  <r>
    <x v="51"/>
    <x v="1"/>
    <s v="KHR"/>
    <x v="5"/>
    <d v="2024-03-07T00:00:00"/>
    <d v="2024-06-06T00:00:00"/>
    <x v="29"/>
    <n v="1.33"/>
    <n v="2000000000"/>
    <n v="1.3"/>
    <n v="1.3"/>
    <n v="2000000000"/>
    <n v="1.3"/>
    <n v="1.3"/>
  </r>
  <r>
    <x v="51"/>
    <x v="1"/>
    <s v="KHR"/>
    <x v="6"/>
    <d v="2024-03-07T00:00:00"/>
    <d v="2024-09-05T00:00:00"/>
    <x v="22"/>
    <n v="1.38"/>
    <m/>
    <m/>
    <m/>
    <m/>
    <m/>
    <m/>
  </r>
  <r>
    <x v="51"/>
    <x v="1"/>
    <s v="KHR"/>
    <x v="7"/>
    <d v="2024-03-07T00:00:00"/>
    <d v="2025-03-06T00:00:00"/>
    <x v="22"/>
    <n v="1.4"/>
    <m/>
    <m/>
    <m/>
    <m/>
    <m/>
    <m/>
  </r>
  <r>
    <x v="51"/>
    <x v="1"/>
    <s v="USD"/>
    <x v="2"/>
    <d v="2024-03-07T00:00:00"/>
    <d v="2024-03-14T00:00:00"/>
    <x v="26"/>
    <n v="0.45"/>
    <n v="12000000"/>
    <n v="0.2"/>
    <n v="0.23"/>
    <n v="5000000"/>
    <n v="0.2"/>
    <n v="0.21249999999999999"/>
  </r>
  <r>
    <x v="51"/>
    <x v="1"/>
    <s v="USD"/>
    <x v="3"/>
    <d v="2024-03-07T00:00:00"/>
    <d v="2024-03-21T00:00:00"/>
    <x v="26"/>
    <n v="0.52"/>
    <n v="12000000"/>
    <n v="0.25"/>
    <n v="0.28000000000000003"/>
    <n v="5000000"/>
    <n v="0.25"/>
    <n v="0.26333333333333331"/>
  </r>
  <r>
    <x v="51"/>
    <x v="1"/>
    <s v="USD"/>
    <x v="4"/>
    <d v="2024-03-07T00:00:00"/>
    <d v="2024-04-04T00:00:00"/>
    <x v="26"/>
    <n v="0.55000000000000004"/>
    <n v="12000000"/>
    <n v="0.28000000000000003"/>
    <n v="0.35"/>
    <n v="5000000"/>
    <n v="0.28000000000000003"/>
    <n v="0.3125"/>
  </r>
  <r>
    <x v="51"/>
    <x v="1"/>
    <s v="USD"/>
    <x v="5"/>
    <d v="2024-03-07T00:00:00"/>
    <d v="2024-06-06T00:00:00"/>
    <x v="14"/>
    <n v="1.1200000000000001"/>
    <n v="45252000"/>
    <n v="1.1200000000000001"/>
    <n v="1.1200000000000001"/>
    <n v="45252000"/>
    <n v="1.1200000000000001"/>
    <n v="1.1200000000000001"/>
  </r>
  <r>
    <x v="51"/>
    <x v="1"/>
    <s v="USD"/>
    <x v="6"/>
    <d v="2024-03-07T00:00:00"/>
    <d v="2024-09-05T00:00:00"/>
    <x v="31"/>
    <n v="1.1599999999999999"/>
    <m/>
    <m/>
    <m/>
    <m/>
    <m/>
    <m/>
  </r>
  <r>
    <x v="51"/>
    <x v="1"/>
    <s v="USD"/>
    <x v="7"/>
    <d v="2024-03-07T00:00:00"/>
    <d v="2025-03-06T00:00:00"/>
    <x v="31"/>
    <n v="1.18"/>
    <n v="10000000"/>
    <n v="1.18"/>
    <n v="1.18"/>
    <n v="10000000"/>
    <n v="1.18"/>
    <n v="1.18"/>
  </r>
  <r>
    <x v="52"/>
    <x v="1"/>
    <s v="KHR"/>
    <x v="2"/>
    <d v="2024-03-14T00:00:00"/>
    <d v="2024-03-21T00:00:00"/>
    <x v="44"/>
    <n v="0.5"/>
    <n v="455000000000"/>
    <n v="0.45"/>
    <n v="0.5"/>
    <n v="400000000000"/>
    <n v="0.5"/>
    <n v="0.48736263736263741"/>
  </r>
  <r>
    <x v="52"/>
    <x v="1"/>
    <s v="KHR"/>
    <x v="3"/>
    <d v="2024-03-14T00:00:00"/>
    <d v="2024-03-28T00:00:00"/>
    <x v="46"/>
    <n v="0.55000000000000004"/>
    <n v="207000000000"/>
    <n v="0.45"/>
    <n v="0.55000000000000004"/>
    <n v="207000000000"/>
    <n v="0.55000000000000004"/>
    <n v="0.5374396135265701"/>
  </r>
  <r>
    <x v="52"/>
    <x v="1"/>
    <s v="KHR"/>
    <x v="4"/>
    <d v="2024-03-14T00:00:00"/>
    <d v="2024-04-11T00:00:00"/>
    <x v="37"/>
    <n v="0.85"/>
    <m/>
    <m/>
    <m/>
    <m/>
    <m/>
    <m/>
  </r>
  <r>
    <x v="52"/>
    <x v="1"/>
    <s v="KHR"/>
    <x v="5"/>
    <d v="2024-03-14T00:00:00"/>
    <d v="2024-06-13T00:00:00"/>
    <x v="29"/>
    <n v="1.33"/>
    <n v="8600000000"/>
    <n v="1"/>
    <n v="1.32"/>
    <n v="8600000000"/>
    <n v="1.32"/>
    <n v="1.084418604651163"/>
  </r>
  <r>
    <x v="52"/>
    <x v="1"/>
    <s v="KHR"/>
    <x v="6"/>
    <d v="2024-03-14T00:00:00"/>
    <d v="2024-09-12T00:00:00"/>
    <x v="22"/>
    <n v="1.38"/>
    <m/>
    <m/>
    <m/>
    <m/>
    <m/>
    <m/>
  </r>
  <r>
    <x v="52"/>
    <x v="1"/>
    <s v="KHR"/>
    <x v="7"/>
    <d v="2024-03-14T00:00:00"/>
    <d v="2025-03-13T00:00:00"/>
    <x v="22"/>
    <n v="1.4"/>
    <n v="300000000"/>
    <n v="1"/>
    <n v="1"/>
    <n v="300000000"/>
    <n v="1"/>
    <n v="1"/>
  </r>
  <r>
    <x v="52"/>
    <x v="1"/>
    <s v="USD"/>
    <x v="2"/>
    <d v="2024-03-14T00:00:00"/>
    <d v="2024-03-21T00:00:00"/>
    <x v="26"/>
    <n v="0.45"/>
    <n v="23000000"/>
    <n v="0.2"/>
    <n v="0.4"/>
    <n v="5000000"/>
    <n v="0.2"/>
    <n v="0.2434782608695652"/>
  </r>
  <r>
    <x v="52"/>
    <x v="1"/>
    <s v="USD"/>
    <x v="3"/>
    <d v="2024-03-14T00:00:00"/>
    <d v="2024-03-28T00:00:00"/>
    <x v="26"/>
    <n v="0.52"/>
    <n v="24000000"/>
    <n v="0.2"/>
    <n v="0.51"/>
    <n v="5000000"/>
    <n v="0.25"/>
    <n v="0.30041666666666672"/>
  </r>
  <r>
    <x v="52"/>
    <x v="1"/>
    <s v="USD"/>
    <x v="4"/>
    <d v="2024-03-14T00:00:00"/>
    <d v="2024-04-11T00:00:00"/>
    <x v="26"/>
    <n v="0.55000000000000004"/>
    <n v="20000000"/>
    <n v="0.28000000000000003"/>
    <n v="0.55000000000000004"/>
    <n v="5000000"/>
    <n v="0.28000000000000003"/>
    <n v="0.39750000000000002"/>
  </r>
  <r>
    <x v="52"/>
    <x v="1"/>
    <s v="USD"/>
    <x v="5"/>
    <d v="2024-03-14T00:00:00"/>
    <d v="2024-06-13T00:00:00"/>
    <x v="28"/>
    <n v="1.1200000000000001"/>
    <n v="69020000"/>
    <n v="0.5"/>
    <n v="1.1200000000000001"/>
    <n v="60000000"/>
    <n v="1.1200000000000001"/>
    <n v="1.02709939148073"/>
  </r>
  <r>
    <x v="52"/>
    <x v="1"/>
    <s v="USD"/>
    <x v="6"/>
    <d v="2024-03-14T00:00:00"/>
    <d v="2024-09-12T00:00:00"/>
    <x v="31"/>
    <n v="1.1599999999999999"/>
    <m/>
    <m/>
    <m/>
    <m/>
    <m/>
    <m/>
  </r>
  <r>
    <x v="52"/>
    <x v="1"/>
    <s v="USD"/>
    <x v="7"/>
    <d v="2024-03-14T00:00:00"/>
    <d v="2025-03-13T00:00:00"/>
    <x v="31"/>
    <n v="1.18"/>
    <n v="14300000"/>
    <n v="1"/>
    <n v="1.18"/>
    <n v="14300000"/>
    <n v="1.18"/>
    <n v="1.153846153846154"/>
  </r>
  <r>
    <x v="53"/>
    <x v="1"/>
    <s v="KHR"/>
    <x v="2"/>
    <d v="2024-03-21T00:00:00"/>
    <d v="2024-03-28T00:00:00"/>
    <x v="44"/>
    <n v="0.5"/>
    <n v="132000000000"/>
    <n v="0.5"/>
    <n v="0.5"/>
    <n v="132000000000"/>
    <n v="0.5"/>
    <n v="0.5"/>
  </r>
  <r>
    <x v="53"/>
    <x v="1"/>
    <s v="KHR"/>
    <x v="3"/>
    <d v="2024-03-21T00:00:00"/>
    <d v="2024-04-04T00:00:00"/>
    <x v="46"/>
    <n v="0.55000000000000004"/>
    <n v="50000000000"/>
    <n v="0.55000000000000004"/>
    <n v="0.55000000000000004"/>
    <n v="50000000000"/>
    <n v="0.55000000000000004"/>
    <n v="0.55000000000000004"/>
  </r>
  <r>
    <x v="53"/>
    <x v="1"/>
    <s v="KHR"/>
    <x v="4"/>
    <d v="2024-03-21T00:00:00"/>
    <d v="2024-04-18T00:00:00"/>
    <x v="37"/>
    <n v="0.85"/>
    <n v="40000000000"/>
    <n v="0.8"/>
    <n v="0.8"/>
    <n v="40000000000"/>
    <n v="0.8"/>
    <n v="0.8"/>
  </r>
  <r>
    <x v="53"/>
    <x v="1"/>
    <s v="KHR"/>
    <x v="5"/>
    <d v="2024-03-21T00:00:00"/>
    <d v="2024-06-20T00:00:00"/>
    <x v="29"/>
    <n v="1.33"/>
    <n v="200000000"/>
    <n v="1.3"/>
    <n v="1.3"/>
    <n v="200000000"/>
    <n v="1.3"/>
    <n v="1.3"/>
  </r>
  <r>
    <x v="53"/>
    <x v="1"/>
    <s v="KHR"/>
    <x v="6"/>
    <d v="2024-03-21T00:00:00"/>
    <d v="2024-09-19T00:00:00"/>
    <x v="22"/>
    <n v="1.38"/>
    <m/>
    <m/>
    <m/>
    <m/>
    <m/>
    <m/>
  </r>
  <r>
    <x v="53"/>
    <x v="1"/>
    <s v="KHR"/>
    <x v="7"/>
    <d v="2024-03-21T00:00:00"/>
    <d v="2025-03-20T00:00:00"/>
    <x v="22"/>
    <n v="1.4"/>
    <m/>
    <m/>
    <m/>
    <m/>
    <m/>
    <m/>
  </r>
  <r>
    <x v="53"/>
    <x v="0"/>
    <s v="KHR"/>
    <x v="1"/>
    <d v="2024-03-22T00:00:00"/>
    <d v="2027-03-22T00:00:00"/>
    <x v="0"/>
    <n v="4.5"/>
    <n v="148000000000"/>
    <n v="5"/>
    <n v="5.5"/>
    <n v="140000000000"/>
    <s v="-"/>
    <n v="5.2472972972973002"/>
  </r>
  <r>
    <x v="53"/>
    <x v="1"/>
    <s v="USD"/>
    <x v="2"/>
    <d v="2024-03-21T00:00:00"/>
    <d v="2024-03-28T00:00:00"/>
    <x v="26"/>
    <n v="0.45"/>
    <n v="8000000"/>
    <n v="0.2"/>
    <n v="0.2"/>
    <n v="5000000"/>
    <n v="0.2"/>
    <n v="0.2"/>
  </r>
  <r>
    <x v="53"/>
    <x v="1"/>
    <s v="USD"/>
    <x v="3"/>
    <d v="2024-03-21T00:00:00"/>
    <d v="2024-04-04T00:00:00"/>
    <x v="26"/>
    <n v="0.52"/>
    <n v="9000000"/>
    <n v="0.25"/>
    <n v="0.35"/>
    <n v="5000000"/>
    <n v="0.25"/>
    <n v="0.27666666666666673"/>
  </r>
  <r>
    <x v="53"/>
    <x v="1"/>
    <s v="USD"/>
    <x v="4"/>
    <d v="2024-03-21T00:00:00"/>
    <d v="2024-04-18T00:00:00"/>
    <x v="26"/>
    <n v="0.55000000000000004"/>
    <n v="8000000"/>
    <n v="0.28000000000000003"/>
    <n v="0.45"/>
    <n v="5000000"/>
    <n v="0.28000000000000003"/>
    <n v="0.34375"/>
  </r>
  <r>
    <x v="53"/>
    <x v="1"/>
    <s v="USD"/>
    <x v="5"/>
    <d v="2024-03-21T00:00:00"/>
    <d v="2024-06-20T00:00:00"/>
    <x v="28"/>
    <n v="1.1200000000000001"/>
    <n v="30050000"/>
    <n v="1.1000000000000001"/>
    <n v="1.1200000000000001"/>
    <n v="30050000"/>
    <n v="1.1200000000000001"/>
    <n v="1.119966722129784"/>
  </r>
  <r>
    <x v="53"/>
    <x v="1"/>
    <s v="USD"/>
    <x v="6"/>
    <d v="2024-03-21T00:00:00"/>
    <d v="2024-09-19T00:00:00"/>
    <x v="31"/>
    <n v="1.1599999999999999"/>
    <m/>
    <m/>
    <m/>
    <m/>
    <m/>
    <m/>
  </r>
  <r>
    <x v="53"/>
    <x v="1"/>
    <s v="USD"/>
    <x v="7"/>
    <d v="2024-03-21T00:00:00"/>
    <d v="2025-03-20T00:00:00"/>
    <x v="31"/>
    <n v="1.18"/>
    <n v="20000000"/>
    <n v="1.1499999999999999"/>
    <n v="1.1499999999999999"/>
    <n v="20000000"/>
    <n v="1.1499999999999999"/>
    <n v="1.1499999999999999"/>
  </r>
  <r>
    <x v="54"/>
    <x v="1"/>
    <s v="KHR"/>
    <x v="2"/>
    <d v="2024-03-28T00:00:00"/>
    <d v="2024-04-04T00:00:00"/>
    <x v="47"/>
    <n v="0.5"/>
    <n v="103000000000"/>
    <n v="0.45"/>
    <n v="0.5"/>
    <n v="103000000000"/>
    <n v="0.5"/>
    <n v="0.49854368932038828"/>
  </r>
  <r>
    <x v="54"/>
    <x v="1"/>
    <s v="KHR"/>
    <x v="3"/>
    <d v="2024-03-28T00:00:00"/>
    <d v="2024-04-11T00:00:00"/>
    <x v="48"/>
    <n v="0.55000000000000004"/>
    <n v="53000000000"/>
    <n v="0.5"/>
    <n v="0.55000000000000004"/>
    <n v="53000000000"/>
    <n v="0.55000000000000004"/>
    <n v="0.54716981132075482"/>
  </r>
  <r>
    <x v="54"/>
    <x v="1"/>
    <s v="KHR"/>
    <x v="4"/>
    <d v="2024-03-28T00:00:00"/>
    <d v="2024-04-25T00:00:00"/>
    <x v="37"/>
    <n v="0.85"/>
    <n v="2000000000"/>
    <n v="0.75"/>
    <n v="0.75"/>
    <n v="2000000000"/>
    <n v="0.75"/>
    <n v="0.75"/>
  </r>
  <r>
    <x v="54"/>
    <x v="1"/>
    <s v="KHR"/>
    <x v="5"/>
    <d v="2024-03-28T00:00:00"/>
    <d v="2024-06-27T00:00:00"/>
    <x v="29"/>
    <n v="1.33"/>
    <m/>
    <m/>
    <m/>
    <m/>
    <m/>
    <m/>
  </r>
  <r>
    <x v="54"/>
    <x v="1"/>
    <s v="KHR"/>
    <x v="6"/>
    <d v="2024-03-28T00:00:00"/>
    <d v="2024-09-26T00:00:00"/>
    <x v="22"/>
    <n v="1.38"/>
    <m/>
    <m/>
    <m/>
    <m/>
    <m/>
    <m/>
  </r>
  <r>
    <x v="54"/>
    <x v="1"/>
    <s v="KHR"/>
    <x v="7"/>
    <d v="2024-03-28T00:00:00"/>
    <d v="2025-03-27T00:00:00"/>
    <x v="22"/>
    <n v="1.4"/>
    <m/>
    <m/>
    <m/>
    <m/>
    <m/>
    <m/>
  </r>
  <r>
    <x v="54"/>
    <x v="1"/>
    <s v="USD"/>
    <x v="2"/>
    <d v="2024-03-28T00:00:00"/>
    <d v="2024-04-04T00:00:00"/>
    <x v="26"/>
    <n v="0.45"/>
    <n v="19000000"/>
    <n v="0.2"/>
    <n v="0.28000000000000003"/>
    <n v="5000000"/>
    <n v="0.2"/>
    <n v="0.20947368421052631"/>
  </r>
  <r>
    <x v="54"/>
    <x v="1"/>
    <s v="USD"/>
    <x v="3"/>
    <d v="2024-03-28T00:00:00"/>
    <d v="2024-04-11T00:00:00"/>
    <x v="26"/>
    <n v="0.52"/>
    <n v="18000000"/>
    <n v="0.22"/>
    <n v="0.43"/>
    <n v="5000000"/>
    <n v="0.25"/>
    <n v="0.27777777777777779"/>
  </r>
  <r>
    <x v="54"/>
    <x v="1"/>
    <s v="USD"/>
    <x v="4"/>
    <d v="2024-03-28T00:00:00"/>
    <d v="2024-04-25T00:00:00"/>
    <x v="26"/>
    <n v="0.55000000000000004"/>
    <n v="13000000"/>
    <n v="0.27"/>
    <n v="0.45"/>
    <n v="5000000"/>
    <n v="0.28000000000000003"/>
    <n v="0.33076923076923082"/>
  </r>
  <r>
    <x v="54"/>
    <x v="1"/>
    <s v="USD"/>
    <x v="5"/>
    <d v="2024-03-28T00:00:00"/>
    <d v="2024-06-27T00:00:00"/>
    <x v="28"/>
    <n v="1.1200000000000001"/>
    <n v="26000000"/>
    <n v="0.56000000000000005"/>
    <n v="1.1200000000000001"/>
    <n v="26000000"/>
    <n v="1.1200000000000001"/>
    <n v="0.99076923076923074"/>
  </r>
  <r>
    <x v="54"/>
    <x v="1"/>
    <s v="USD"/>
    <x v="6"/>
    <d v="2024-03-28T00:00:00"/>
    <d v="2024-09-26T00:00:00"/>
    <x v="31"/>
    <n v="1.1599999999999999"/>
    <m/>
    <m/>
    <m/>
    <m/>
    <m/>
    <m/>
  </r>
  <r>
    <x v="54"/>
    <x v="1"/>
    <s v="USD"/>
    <x v="7"/>
    <d v="2024-03-28T00:00:00"/>
    <d v="2025-03-27T00:00:00"/>
    <x v="31"/>
    <n v="1.18"/>
    <n v="20000000"/>
    <n v="1.17"/>
    <n v="1.17"/>
    <n v="20000000"/>
    <n v="1.17"/>
    <n v="1.17"/>
  </r>
  <r>
    <x v="55"/>
    <x v="1"/>
    <s v="KHR"/>
    <x v="2"/>
    <d v="2024-04-04T00:00:00"/>
    <d v="2024-04-11T00:00:00"/>
    <x v="49"/>
    <n v="0.5"/>
    <n v="53000000000"/>
    <n v="0.45"/>
    <n v="0.5"/>
    <n v="53000000000"/>
    <n v="0.5"/>
    <n v="0.49716981132075472"/>
  </r>
  <r>
    <x v="55"/>
    <x v="1"/>
    <s v="KHR"/>
    <x v="3"/>
    <d v="2024-04-04T00:00:00"/>
    <d v="2024-04-18T00:00:00"/>
    <x v="50"/>
    <n v="0.55000000000000004"/>
    <m/>
    <m/>
    <m/>
    <m/>
    <m/>
    <m/>
  </r>
  <r>
    <x v="55"/>
    <x v="1"/>
    <s v="KHR"/>
    <x v="4"/>
    <d v="2024-04-04T00:00:00"/>
    <d v="2024-05-02T00:00:00"/>
    <x v="37"/>
    <n v="0.85"/>
    <m/>
    <m/>
    <m/>
    <m/>
    <m/>
    <m/>
  </r>
  <r>
    <x v="55"/>
    <x v="1"/>
    <s v="KHR"/>
    <x v="5"/>
    <d v="2024-04-04T00:00:00"/>
    <d v="2024-07-04T00:00:00"/>
    <x v="29"/>
    <n v="1.33"/>
    <n v="3200000000"/>
    <n v="1.1000000000000001"/>
    <n v="1.1000000000000001"/>
    <n v="3200000000"/>
    <n v="1.1000000000000001"/>
    <n v="1.1000000000000001"/>
  </r>
  <r>
    <x v="55"/>
    <x v="1"/>
    <s v="KHR"/>
    <x v="6"/>
    <d v="2024-04-04T00:00:00"/>
    <d v="2024-10-03T00:00:00"/>
    <x v="22"/>
    <n v="1.38"/>
    <n v="2000000000"/>
    <n v="1.3"/>
    <n v="1.3"/>
    <n v="2000000000"/>
    <n v="1.3"/>
    <n v="1.3"/>
  </r>
  <r>
    <x v="55"/>
    <x v="1"/>
    <s v="KHR"/>
    <x v="7"/>
    <d v="2024-04-04T00:00:00"/>
    <d v="2025-04-03T00:00:00"/>
    <x v="22"/>
    <n v="1.4"/>
    <n v="1200000000"/>
    <n v="1.2"/>
    <n v="1.4"/>
    <n v="1200000000"/>
    <n v="1.4"/>
    <n v="1.2333333333333329"/>
  </r>
  <r>
    <x v="55"/>
    <x v="1"/>
    <s v="USD"/>
    <x v="2"/>
    <d v="2024-04-04T00:00:00"/>
    <d v="2024-04-11T00:00:00"/>
    <x v="26"/>
    <n v="0.45"/>
    <n v="19000000"/>
    <n v="0.2"/>
    <n v="0.3"/>
    <n v="5000000"/>
    <n v="0.2"/>
    <n v="0.2131578947368421"/>
  </r>
  <r>
    <x v="55"/>
    <x v="1"/>
    <s v="USD"/>
    <x v="3"/>
    <d v="2024-04-04T00:00:00"/>
    <d v="2024-04-18T00:00:00"/>
    <x v="26"/>
    <n v="0.52"/>
    <n v="21000000"/>
    <n v="0.22"/>
    <n v="0.4"/>
    <n v="5000000"/>
    <n v="0.25"/>
    <n v="0.26571428571428568"/>
  </r>
  <r>
    <x v="55"/>
    <x v="1"/>
    <s v="USD"/>
    <x v="4"/>
    <d v="2024-04-04T00:00:00"/>
    <d v="2024-05-02T00:00:00"/>
    <x v="26"/>
    <n v="0.55000000000000004"/>
    <n v="15000000"/>
    <n v="0.27"/>
    <n v="0.45"/>
    <n v="5000000"/>
    <n v="0.3"/>
    <n v="0.32400000000000001"/>
  </r>
  <r>
    <x v="55"/>
    <x v="1"/>
    <s v="USD"/>
    <x v="5"/>
    <d v="2024-04-04T00:00:00"/>
    <d v="2024-07-04T00:00:00"/>
    <x v="28"/>
    <n v="1.1200000000000001"/>
    <n v="80250000"/>
    <n v="0.56000000000000005"/>
    <n v="1.1200000000000001"/>
    <n v="60000000"/>
    <n v="1.1200000000000001"/>
    <n v="1.03577570093458"/>
  </r>
  <r>
    <x v="55"/>
    <x v="1"/>
    <s v="USD"/>
    <x v="6"/>
    <d v="2024-04-04T00:00:00"/>
    <d v="2024-10-03T00:00:00"/>
    <x v="31"/>
    <n v="1.1599999999999999"/>
    <n v="13000000"/>
    <n v="1.05"/>
    <n v="1.1499999999999999"/>
    <n v="13000000"/>
    <n v="1.1499999999999999"/>
    <n v="1.1269230769230769"/>
  </r>
  <r>
    <x v="55"/>
    <x v="1"/>
    <s v="USD"/>
    <x v="7"/>
    <d v="2024-04-04T00:00:00"/>
    <d v="2025-04-03T00:00:00"/>
    <x v="31"/>
    <n v="1.18"/>
    <n v="27150000"/>
    <n v="1"/>
    <n v="1.18"/>
    <n v="25000000"/>
    <n v="1.18"/>
    <n v="1.1402946593001839"/>
  </r>
  <r>
    <x v="56"/>
    <x v="1"/>
    <s v="KHR"/>
    <x v="2"/>
    <d v="2024-04-11T00:00:00"/>
    <d v="2024-04-18T00:00:00"/>
    <x v="49"/>
    <n v="0.5"/>
    <n v="50000000000"/>
    <n v="0.5"/>
    <n v="0.5"/>
    <n v="50000000000"/>
    <n v="0.5"/>
    <n v="0.5"/>
  </r>
  <r>
    <x v="56"/>
    <x v="1"/>
    <s v="KHR"/>
    <x v="3"/>
    <d v="2024-04-11T00:00:00"/>
    <d v="2024-04-25T00:00:00"/>
    <x v="51"/>
    <m/>
    <m/>
    <m/>
    <m/>
    <m/>
    <m/>
    <m/>
  </r>
  <r>
    <x v="56"/>
    <x v="1"/>
    <s v="KHR"/>
    <x v="4"/>
    <d v="2024-04-11T00:00:00"/>
    <d v="2024-05-09T00:00:00"/>
    <x v="41"/>
    <n v="0.85"/>
    <m/>
    <m/>
    <m/>
    <m/>
    <m/>
    <m/>
  </r>
  <r>
    <x v="56"/>
    <x v="1"/>
    <s v="KHR"/>
    <x v="5"/>
    <d v="2024-04-11T00:00:00"/>
    <d v="2024-07-11T00:00:00"/>
    <x v="29"/>
    <n v="1.33"/>
    <n v="6820000000"/>
    <n v="1.1000000000000001"/>
    <n v="1.3"/>
    <n v="6820000000"/>
    <n v="1.3"/>
    <n v="1.275953079178886"/>
  </r>
  <r>
    <x v="56"/>
    <x v="1"/>
    <s v="KHR"/>
    <x v="6"/>
    <d v="2024-04-11T00:00:00"/>
    <d v="2024-10-10T00:00:00"/>
    <x v="22"/>
    <n v="1.38"/>
    <n v="200000000"/>
    <n v="1.1000000000000001"/>
    <n v="1.1000000000000001"/>
    <n v="200000000"/>
    <n v="1.1000000000000001"/>
    <n v="1.1000000000000001"/>
  </r>
  <r>
    <x v="56"/>
    <x v="1"/>
    <s v="KHR"/>
    <x v="7"/>
    <d v="2024-04-11T00:00:00"/>
    <d v="2025-04-10T00:00:00"/>
    <x v="22"/>
    <n v="1.4"/>
    <m/>
    <m/>
    <m/>
    <m/>
    <m/>
    <m/>
  </r>
  <r>
    <x v="56"/>
    <x v="1"/>
    <s v="USD"/>
    <x v="2"/>
    <d v="2024-04-11T00:00:00"/>
    <d v="2024-04-18T00:00:00"/>
    <x v="26"/>
    <n v="0.45"/>
    <n v="16500000"/>
    <n v="0.18"/>
    <n v="0.23"/>
    <n v="5000000"/>
    <n v="0.2"/>
    <n v="0.2012121212121212"/>
  </r>
  <r>
    <x v="56"/>
    <x v="1"/>
    <s v="USD"/>
    <x v="3"/>
    <d v="2024-04-11T00:00:00"/>
    <d v="2024-04-25T00:00:00"/>
    <x v="26"/>
    <n v="0.52"/>
    <n v="12500000"/>
    <n v="0.2"/>
    <n v="0.27"/>
    <n v="5000000"/>
    <n v="0.27"/>
    <n v="0.24959999999999999"/>
  </r>
  <r>
    <x v="56"/>
    <x v="1"/>
    <s v="USD"/>
    <x v="4"/>
    <d v="2024-04-11T00:00:00"/>
    <d v="2024-05-09T00:00:00"/>
    <x v="26"/>
    <n v="0.55000000000000004"/>
    <n v="12500000"/>
    <n v="0.25"/>
    <n v="0.33"/>
    <n v="5000000"/>
    <n v="0.3"/>
    <n v="0.29880000000000001"/>
  </r>
  <r>
    <x v="56"/>
    <x v="1"/>
    <s v="USD"/>
    <x v="5"/>
    <d v="2024-04-11T00:00:00"/>
    <d v="2024-07-11T00:00:00"/>
    <x v="52"/>
    <n v="1.1200000000000001"/>
    <n v="82420000"/>
    <n v="1"/>
    <n v="1.1200000000000001"/>
    <n v="65000000"/>
    <n v="1.1200000000000001"/>
    <n v="1.1123149720941521"/>
  </r>
  <r>
    <x v="56"/>
    <x v="1"/>
    <s v="USD"/>
    <x v="6"/>
    <d v="2024-04-11T00:00:00"/>
    <d v="2024-10-10T00:00:00"/>
    <x v="34"/>
    <n v="1.1599999999999999"/>
    <n v="150000"/>
    <n v="1"/>
    <n v="1"/>
    <n v="150000"/>
    <n v="1"/>
    <n v="1"/>
  </r>
  <r>
    <x v="56"/>
    <x v="1"/>
    <s v="USD"/>
    <x v="7"/>
    <d v="2024-04-11T00:00:00"/>
    <d v="2025-04-10T00:00:00"/>
    <x v="34"/>
    <n v="1.18"/>
    <n v="10000000"/>
    <n v="1.18"/>
    <n v="1.18"/>
    <n v="10000000"/>
    <n v="1.18"/>
    <n v="1.18"/>
  </r>
  <r>
    <x v="57"/>
    <x v="1"/>
    <s v="KHR"/>
    <x v="2"/>
    <d v="2024-04-18T00:00:00"/>
    <d v="2024-04-25T00:00:00"/>
    <x v="53"/>
    <n v="0.5"/>
    <n v="220000000000"/>
    <n v="0.48"/>
    <n v="0.5"/>
    <n v="220000000000"/>
    <n v="0.5"/>
    <n v="0.49090909090909091"/>
  </r>
  <r>
    <x v="57"/>
    <x v="1"/>
    <s v="KHR"/>
    <x v="3"/>
    <d v="2024-04-18T00:00:00"/>
    <d v="2024-05-02T00:00:00"/>
    <x v="51"/>
    <m/>
    <m/>
    <m/>
    <m/>
    <m/>
    <m/>
    <m/>
  </r>
  <r>
    <x v="57"/>
    <x v="1"/>
    <s v="KHR"/>
    <x v="4"/>
    <d v="2024-04-18T00:00:00"/>
    <d v="2024-05-16T00:00:00"/>
    <x v="29"/>
    <n v="0.85"/>
    <n v="70000000000"/>
    <n v="0.85"/>
    <n v="0.85"/>
    <n v="50000000000"/>
    <n v="0.85"/>
    <n v="0.85"/>
  </r>
  <r>
    <x v="57"/>
    <x v="1"/>
    <s v="KHR"/>
    <x v="5"/>
    <d v="2024-04-18T00:00:00"/>
    <d v="2024-07-18T00:00:00"/>
    <x v="29"/>
    <n v="1.33"/>
    <n v="50000000000"/>
    <n v="1.33"/>
    <n v="1.33"/>
    <n v="50000000000"/>
    <n v="1.33"/>
    <n v="1.33"/>
  </r>
  <r>
    <x v="57"/>
    <x v="1"/>
    <s v="KHR"/>
    <x v="6"/>
    <d v="2024-04-18T00:00:00"/>
    <d v="2024-10-17T00:00:00"/>
    <x v="22"/>
    <n v="1.38"/>
    <m/>
    <m/>
    <m/>
    <m/>
    <m/>
    <m/>
  </r>
  <r>
    <x v="57"/>
    <x v="1"/>
    <s v="KHR"/>
    <x v="7"/>
    <d v="2024-04-18T00:00:00"/>
    <d v="2025-04-17T00:00:00"/>
    <x v="22"/>
    <n v="1.4"/>
    <m/>
    <m/>
    <m/>
    <m/>
    <m/>
    <m/>
  </r>
  <r>
    <x v="57"/>
    <x v="1"/>
    <s v="USD"/>
    <x v="2"/>
    <d v="2024-04-18T00:00:00"/>
    <d v="2024-04-25T00:00:00"/>
    <x v="26"/>
    <n v="0.45"/>
    <n v="5000000"/>
    <n v="0.2"/>
    <n v="0.2"/>
    <n v="5000000"/>
    <n v="0.2"/>
    <n v="0.2"/>
  </r>
  <r>
    <x v="57"/>
    <x v="1"/>
    <s v="USD"/>
    <x v="3"/>
    <d v="2024-04-18T00:00:00"/>
    <d v="2024-05-02T00:00:00"/>
    <x v="26"/>
    <n v="0.52"/>
    <n v="6000000"/>
    <n v="0.25"/>
    <n v="0.27"/>
    <n v="5000000"/>
    <n v="0.27"/>
    <n v="0.26666666666666672"/>
  </r>
  <r>
    <x v="57"/>
    <x v="1"/>
    <s v="USD"/>
    <x v="4"/>
    <d v="2024-04-18T00:00:00"/>
    <d v="2024-05-16T00:00:00"/>
    <x v="26"/>
    <n v="0.55000000000000004"/>
    <n v="5000000"/>
    <n v="0.33"/>
    <n v="0.33"/>
    <n v="5000000"/>
    <n v="0.33"/>
    <n v="0.33"/>
  </r>
  <r>
    <x v="57"/>
    <x v="1"/>
    <s v="USD"/>
    <x v="5"/>
    <d v="2024-04-18T00:00:00"/>
    <d v="2024-07-18T00:00:00"/>
    <x v="54"/>
    <n v="1.1200000000000001"/>
    <n v="20000000"/>
    <n v="1.1200000000000001"/>
    <n v="1.1200000000000001"/>
    <n v="20000000"/>
    <n v="1.1200000000000001"/>
    <n v="1.1200000000000001"/>
  </r>
  <r>
    <x v="57"/>
    <x v="1"/>
    <s v="USD"/>
    <x v="6"/>
    <d v="2024-04-18T00:00:00"/>
    <d v="2024-10-17T00:00:00"/>
    <x v="34"/>
    <n v="1.1599999999999999"/>
    <n v="0"/>
    <n v="0"/>
    <n v="0"/>
    <n v="0"/>
    <n v="0"/>
    <m/>
  </r>
  <r>
    <x v="57"/>
    <x v="1"/>
    <s v="USD"/>
    <x v="7"/>
    <d v="2024-04-18T00:00:00"/>
    <d v="2025-04-17T00:00:00"/>
    <x v="34"/>
    <n v="1.18"/>
    <n v="10000000"/>
    <n v="1.18"/>
    <n v="1.18"/>
    <n v="10000000"/>
    <n v="1.18"/>
    <n v="1.18"/>
  </r>
  <r>
    <x v="58"/>
    <x v="1"/>
    <s v="KHR"/>
    <x v="2"/>
    <d v="2024-04-25T00:00:00"/>
    <d v="2024-05-02T00:00:00"/>
    <x v="53"/>
    <n v="0.5"/>
    <n v="430000000000"/>
    <n v="0.48"/>
    <n v="0.5"/>
    <n v="430000000000"/>
    <n v="0.5"/>
    <n v="0.49627906976744179"/>
  </r>
  <r>
    <x v="58"/>
    <x v="1"/>
    <s v="KHR"/>
    <x v="3"/>
    <d v="2024-04-25T00:00:00"/>
    <d v="2024-05-09T00:00:00"/>
    <x v="51"/>
    <m/>
    <m/>
    <m/>
    <m/>
    <m/>
    <m/>
    <m/>
  </r>
  <r>
    <x v="58"/>
    <x v="1"/>
    <s v="KHR"/>
    <x v="4"/>
    <d v="2024-04-25T00:00:00"/>
    <d v="2024-05-23T00:00:00"/>
    <x v="29"/>
    <n v="0.85"/>
    <n v="50000000000"/>
    <n v="0.85"/>
    <n v="0.85"/>
    <n v="50000000000"/>
    <n v="0.85"/>
    <n v="0.85"/>
  </r>
  <r>
    <x v="58"/>
    <x v="1"/>
    <s v="KHR"/>
    <x v="5"/>
    <d v="2024-04-25T00:00:00"/>
    <d v="2024-07-25T00:00:00"/>
    <x v="29"/>
    <n v="1.33"/>
    <n v="50200000000"/>
    <n v="1.2"/>
    <n v="1.33"/>
    <n v="50000000000"/>
    <n v="1.33"/>
    <n v="1.329482071713147"/>
  </r>
  <r>
    <x v="58"/>
    <x v="1"/>
    <s v="KHR"/>
    <x v="6"/>
    <d v="2024-04-25T00:00:00"/>
    <d v="2024-10-24T00:00:00"/>
    <x v="22"/>
    <n v="1.38"/>
    <m/>
    <m/>
    <m/>
    <m/>
    <m/>
    <m/>
  </r>
  <r>
    <x v="58"/>
    <x v="1"/>
    <s v="KHR"/>
    <x v="7"/>
    <d v="2024-04-25T00:00:00"/>
    <d v="2025-04-24T00:00:00"/>
    <x v="22"/>
    <n v="1.4"/>
    <m/>
    <m/>
    <m/>
    <m/>
    <m/>
    <m/>
  </r>
  <r>
    <x v="58"/>
    <x v="0"/>
    <s v="KHR"/>
    <x v="0"/>
    <d v="2024-04-26T00:00:00"/>
    <d v="2025-04-26T00:00:00"/>
    <x v="0"/>
    <n v="3.5"/>
    <n v="20000000000"/>
    <n v="3.95"/>
    <n v="4"/>
    <n v="10000000000"/>
    <s v="-"/>
    <n v="3.9750000000000001"/>
  </r>
  <r>
    <x v="58"/>
    <x v="1"/>
    <s v="USD"/>
    <x v="2"/>
    <d v="2024-04-25T00:00:00"/>
    <d v="2024-05-02T00:00:00"/>
    <x v="26"/>
    <n v="0.45"/>
    <n v="15500000"/>
    <n v="0.18"/>
    <n v="0.4"/>
    <n v="5000000"/>
    <n v="0.2"/>
    <n v="0.26709677419354838"/>
  </r>
  <r>
    <x v="58"/>
    <x v="1"/>
    <s v="USD"/>
    <x v="3"/>
    <d v="2024-04-25T00:00:00"/>
    <d v="2024-05-09T00:00:00"/>
    <x v="26"/>
    <n v="0.52"/>
    <n v="20500000"/>
    <n v="0.2"/>
    <n v="0.49"/>
    <n v="5000000"/>
    <n v="0.25"/>
    <n v="0.31219512195121951"/>
  </r>
  <r>
    <x v="58"/>
    <x v="1"/>
    <s v="USD"/>
    <x v="4"/>
    <d v="2024-04-25T00:00:00"/>
    <d v="2024-05-23T00:00:00"/>
    <x v="26"/>
    <n v="0.55000000000000004"/>
    <n v="13500000"/>
    <n v="0.25"/>
    <n v="0.33"/>
    <n v="5000000"/>
    <n v="0.27"/>
    <n v="0.29518518518518522"/>
  </r>
  <r>
    <x v="58"/>
    <x v="1"/>
    <s v="USD"/>
    <x v="5"/>
    <d v="2024-04-25T00:00:00"/>
    <d v="2024-07-25T00:00:00"/>
    <x v="54"/>
    <n v="1.1200000000000001"/>
    <n v="107299000"/>
    <n v="0.56000000000000005"/>
    <n v="1.1200000000000001"/>
    <n v="75000000"/>
    <n v="1.1200000000000001"/>
    <n v="1.053869560760119"/>
  </r>
  <r>
    <x v="58"/>
    <x v="1"/>
    <s v="USD"/>
    <x v="6"/>
    <d v="2024-04-25T00:00:00"/>
    <d v="2024-10-24T00:00:00"/>
    <x v="34"/>
    <n v="1.1599999999999999"/>
    <n v="2000000"/>
    <n v="1.1499999999999999"/>
    <n v="1.1599999999999999"/>
    <n v="2000000"/>
    <n v="1.1599999999999999"/>
    <n v="1.155"/>
  </r>
  <r>
    <x v="58"/>
    <x v="1"/>
    <s v="USD"/>
    <x v="7"/>
    <d v="2024-04-25T00:00:00"/>
    <d v="2025-04-24T00:00:00"/>
    <x v="34"/>
    <n v="1.18"/>
    <n v="20000000"/>
    <n v="1.18"/>
    <n v="1.18"/>
    <n v="20000000"/>
    <n v="1.18"/>
    <n v="1.18"/>
  </r>
  <r>
    <x v="59"/>
    <x v="1"/>
    <s v="KHR"/>
    <x v="2"/>
    <d v="2024-05-02T00:00:00"/>
    <d v="2024-05-09T00:00:00"/>
    <x v="53"/>
    <n v="0.5"/>
    <n v="311000000000"/>
    <n v="0.48"/>
    <n v="0.5"/>
    <n v="311000000000"/>
    <n v="0.5"/>
    <n v="0.49485530546623802"/>
  </r>
  <r>
    <x v="59"/>
    <x v="1"/>
    <s v="KHR"/>
    <x v="3"/>
    <d v="2024-05-02T00:00:00"/>
    <d v="2024-05-16T00:00:00"/>
    <x v="51"/>
    <m/>
    <m/>
    <m/>
    <m/>
    <m/>
    <m/>
    <m/>
  </r>
  <r>
    <x v="59"/>
    <x v="1"/>
    <s v="KHR"/>
    <x v="4"/>
    <d v="2024-05-02T00:00:00"/>
    <d v="2024-05-30T00:00:00"/>
    <x v="29"/>
    <n v="0.85"/>
    <n v="50000000000"/>
    <n v="0.85"/>
    <n v="0.85"/>
    <n v="50000000000"/>
    <n v="0.85"/>
    <n v="0.85"/>
  </r>
  <r>
    <x v="59"/>
    <x v="1"/>
    <s v="KHR"/>
    <x v="5"/>
    <d v="2024-05-02T00:00:00"/>
    <d v="2024-08-01T00:00:00"/>
    <x v="29"/>
    <n v="1.33"/>
    <n v="50200000000"/>
    <n v="1.2"/>
    <n v="1.33"/>
    <n v="50000000000"/>
    <n v="1.33"/>
    <n v="1.33"/>
  </r>
  <r>
    <x v="59"/>
    <x v="1"/>
    <s v="KHR"/>
    <x v="6"/>
    <d v="2024-05-02T00:00:00"/>
    <d v="2024-10-31T00:00:00"/>
    <x v="22"/>
    <n v="1.38"/>
    <m/>
    <m/>
    <m/>
    <m/>
    <m/>
    <m/>
  </r>
  <r>
    <x v="59"/>
    <x v="1"/>
    <s v="KHR"/>
    <x v="7"/>
    <d v="2024-05-02T00:00:00"/>
    <d v="2025-05-01T00:00:00"/>
    <x v="22"/>
    <n v="1.4"/>
    <n v="200000000"/>
    <n v="1"/>
    <n v="1"/>
    <n v="200000000"/>
    <n v="1"/>
    <n v="1"/>
  </r>
  <r>
    <x v="59"/>
    <x v="1"/>
    <s v="USD"/>
    <x v="2"/>
    <d v="2024-05-02T00:00:00"/>
    <d v="2024-05-09T00:00:00"/>
    <x v="26"/>
    <n v="0.45"/>
    <n v="19000000"/>
    <n v="0.18"/>
    <n v="0.25"/>
    <n v="5000000"/>
    <n v="0.2"/>
    <n v="0.2039473684210526"/>
  </r>
  <r>
    <x v="59"/>
    <x v="1"/>
    <s v="USD"/>
    <x v="3"/>
    <d v="2024-05-02T00:00:00"/>
    <d v="2024-05-16T00:00:00"/>
    <x v="26"/>
    <n v="0.52"/>
    <n v="18000000"/>
    <n v="0.2"/>
    <n v="0.35"/>
    <n v="5000000"/>
    <n v="0.27"/>
    <n v="0.2713888888888889"/>
  </r>
  <r>
    <x v="59"/>
    <x v="1"/>
    <s v="USD"/>
    <x v="4"/>
    <d v="2024-05-02T00:00:00"/>
    <d v="2024-05-30T00:00:00"/>
    <x v="26"/>
    <n v="0.55000000000000004"/>
    <n v="13500000"/>
    <n v="0.25"/>
    <n v="0.33"/>
    <n v="5000000"/>
    <n v="0.27"/>
    <n v="0.29518518518518522"/>
  </r>
  <r>
    <x v="59"/>
    <x v="1"/>
    <s v="USD"/>
    <x v="5"/>
    <d v="2024-05-02T00:00:00"/>
    <d v="2024-08-01T00:00:00"/>
    <x v="14"/>
    <n v="1.1200000000000001"/>
    <n v="60000000"/>
    <n v="1.1000000000000001"/>
    <n v="1.1200000000000001"/>
    <n v="60000000"/>
    <n v="1.1200000000000001"/>
    <n v="1.115"/>
  </r>
  <r>
    <x v="59"/>
    <x v="1"/>
    <s v="USD"/>
    <x v="6"/>
    <d v="2024-05-02T00:00:00"/>
    <d v="2024-10-31T00:00:00"/>
    <x v="31"/>
    <n v="1.1599999999999999"/>
    <n v="600000"/>
    <n v="1.1599999999999999"/>
    <n v="1.1599999999999999"/>
    <n v="600000"/>
    <n v="1.1599999999999999"/>
    <n v="1.1599999999999999"/>
  </r>
  <r>
    <x v="59"/>
    <x v="1"/>
    <s v="USD"/>
    <x v="7"/>
    <d v="2024-05-02T00:00:00"/>
    <d v="2025-05-01T00:00:00"/>
    <x v="34"/>
    <n v="1.18"/>
    <n v="50000"/>
    <n v="1"/>
    <n v="1"/>
    <n v="50000"/>
    <n v="1"/>
    <n v="1"/>
  </r>
  <r>
    <x v="60"/>
    <x v="1"/>
    <s v="KHR"/>
    <x v="2"/>
    <d v="2024-05-09T00:00:00"/>
    <d v="2024-05-16T00:00:00"/>
    <x v="53"/>
    <n v="0.5"/>
    <n v="544000000000"/>
    <n v="0.45"/>
    <n v="0.5"/>
    <n v="544000000000"/>
    <n v="0.5"/>
    <n v="0.49448529411764708"/>
  </r>
  <r>
    <x v="60"/>
    <x v="1"/>
    <s v="KHR"/>
    <x v="3"/>
    <d v="2024-05-09T00:00:00"/>
    <d v="2024-05-23T00:00:00"/>
    <x v="51"/>
    <m/>
    <m/>
    <m/>
    <m/>
    <m/>
    <m/>
    <m/>
  </r>
  <r>
    <x v="60"/>
    <x v="1"/>
    <s v="KHR"/>
    <x v="4"/>
    <d v="2024-05-09T00:00:00"/>
    <d v="2024-06-06T00:00:00"/>
    <x v="29"/>
    <n v="0.85"/>
    <n v="70000000000"/>
    <n v="0.85"/>
    <n v="0.85"/>
    <n v="50000000000"/>
    <n v="0.85"/>
    <n v="0.85"/>
  </r>
  <r>
    <x v="60"/>
    <x v="1"/>
    <s v="KHR"/>
    <x v="5"/>
    <d v="2024-05-09T00:00:00"/>
    <d v="2024-08-08T00:00:00"/>
    <x v="29"/>
    <n v="1.33"/>
    <n v="50000000000"/>
    <n v="1.33"/>
    <n v="1.33"/>
    <n v="50000000000"/>
    <n v="1.33"/>
    <n v="1.33"/>
  </r>
  <r>
    <x v="60"/>
    <x v="1"/>
    <s v="KHR"/>
    <x v="6"/>
    <d v="2024-05-09T00:00:00"/>
    <d v="2024-11-07T00:00:00"/>
    <x v="22"/>
    <n v="1.38"/>
    <n v="3000000000"/>
    <n v="1.33"/>
    <n v="1.33"/>
    <n v="3000000000"/>
    <n v="1.33"/>
    <n v="1.33"/>
  </r>
  <r>
    <x v="60"/>
    <x v="1"/>
    <s v="KHR"/>
    <x v="7"/>
    <d v="2024-05-09T00:00:00"/>
    <d v="2025-05-08T00:00:00"/>
    <x v="22"/>
    <n v="1.4"/>
    <n v="2400000000"/>
    <n v="1.38"/>
    <n v="1.38"/>
    <n v="2400000000"/>
    <n v="1.38"/>
    <n v="1.38"/>
  </r>
  <r>
    <x v="60"/>
    <x v="1"/>
    <s v="USD"/>
    <x v="2"/>
    <d v="2024-05-09T00:00:00"/>
    <d v="2024-05-16T00:00:00"/>
    <x v="26"/>
    <n v="0.45"/>
    <n v="17000000"/>
    <n v="0.18"/>
    <n v="0.38"/>
    <n v="5000000"/>
    <n v="0.2"/>
    <n v="0.21058823529411769"/>
  </r>
  <r>
    <x v="60"/>
    <x v="1"/>
    <s v="USD"/>
    <x v="3"/>
    <d v="2024-05-09T00:00:00"/>
    <d v="2024-05-23T00:00:00"/>
    <x v="26"/>
    <n v="0.52"/>
    <n v="19500000"/>
    <n v="0.2"/>
    <n v="0.45"/>
    <n v="5000000"/>
    <n v="0.26"/>
    <n v="0.26820512820512821"/>
  </r>
  <r>
    <x v="60"/>
    <x v="1"/>
    <s v="USD"/>
    <x v="4"/>
    <d v="2024-05-09T00:00:00"/>
    <d v="2024-06-06T00:00:00"/>
    <x v="26"/>
    <n v="0.55000000000000004"/>
    <n v="22000000"/>
    <n v="0.25"/>
    <n v="0.48"/>
    <n v="5000000"/>
    <n v="0.25"/>
    <n v="0.29409090909090913"/>
  </r>
  <r>
    <x v="60"/>
    <x v="1"/>
    <s v="USD"/>
    <x v="5"/>
    <d v="2024-05-09T00:00:00"/>
    <d v="2024-08-08T00:00:00"/>
    <x v="14"/>
    <n v="1.1200000000000001"/>
    <n v="78550000"/>
    <n v="0.56999999999999995"/>
    <n v="1.1200000000000001"/>
    <n v="78550000"/>
    <n v="1.1200000000000001"/>
    <n v="1.027192870782941"/>
  </r>
  <r>
    <x v="60"/>
    <x v="1"/>
    <s v="USD"/>
    <x v="6"/>
    <d v="2024-05-09T00:00:00"/>
    <d v="2024-11-07T00:00:00"/>
    <x v="31"/>
    <n v="1.1599999999999999"/>
    <n v="1000000"/>
    <n v="1.0900000000000001"/>
    <n v="1.0900000000000001"/>
    <n v="1000000"/>
    <n v="1.0900000000000001"/>
    <n v="1.08"/>
  </r>
  <r>
    <x v="60"/>
    <x v="1"/>
    <s v="USD"/>
    <x v="7"/>
    <d v="2024-05-09T00:00:00"/>
    <d v="2025-05-08T00:00:00"/>
    <x v="34"/>
    <n v="1.18"/>
    <n v="11800000"/>
    <n v="1.1100000000000001"/>
    <n v="1.18"/>
    <n v="11800000"/>
    <n v="1.18"/>
    <n v="1.1718644067796611"/>
  </r>
  <r>
    <x v="61"/>
    <x v="1"/>
    <s v="KHR"/>
    <x v="2"/>
    <d v="2024-05-16T00:00:00"/>
    <d v="2024-05-23T00:00:00"/>
    <x v="53"/>
    <n v="0.5"/>
    <n v="610000000000"/>
    <n v="0.45"/>
    <n v="0.5"/>
    <n v="610000000000"/>
    <n v="0.5"/>
    <n v="0.49262295081967211"/>
  </r>
  <r>
    <x v="61"/>
    <x v="1"/>
    <s v="KHR"/>
    <x v="3"/>
    <d v="2024-05-16T00:00:00"/>
    <d v="2024-05-30T00:00:00"/>
    <x v="51"/>
    <m/>
    <m/>
    <m/>
    <m/>
    <m/>
    <m/>
    <m/>
  </r>
  <r>
    <x v="61"/>
    <x v="1"/>
    <s v="KHR"/>
    <x v="4"/>
    <d v="2024-05-16T00:00:00"/>
    <d v="2024-06-13T00:00:00"/>
    <x v="29"/>
    <n v="0.85"/>
    <n v="80000000000"/>
    <n v="0.83"/>
    <n v="0.85"/>
    <n v="50000000000"/>
    <n v="0.85"/>
    <n v="0.84250000000000003"/>
  </r>
  <r>
    <x v="61"/>
    <x v="1"/>
    <s v="KHR"/>
    <x v="5"/>
    <d v="2024-05-16T00:00:00"/>
    <d v="2024-08-15T00:00:00"/>
    <x v="29"/>
    <n v="1.33"/>
    <n v="50800000000"/>
    <n v="0.48"/>
    <n v="1.33"/>
    <n v="50000000000"/>
    <n v="1.33"/>
    <n v="1.316614173228347"/>
  </r>
  <r>
    <x v="61"/>
    <x v="1"/>
    <s v="KHR"/>
    <x v="6"/>
    <d v="2024-05-16T00:00:00"/>
    <d v="2024-11-14T00:00:00"/>
    <x v="22"/>
    <n v="1.38"/>
    <n v="600000000"/>
    <n v="0.7"/>
    <n v="0.7"/>
    <n v="600000000"/>
    <n v="0.7"/>
    <n v="0.7"/>
  </r>
  <r>
    <x v="61"/>
    <x v="1"/>
    <s v="KHR"/>
    <x v="7"/>
    <d v="2024-05-16T00:00:00"/>
    <d v="2025-05-15T00:00:00"/>
    <x v="22"/>
    <n v="1.4"/>
    <m/>
    <m/>
    <m/>
    <m/>
    <m/>
    <m/>
  </r>
  <r>
    <x v="61"/>
    <x v="1"/>
    <s v="USD"/>
    <x v="2"/>
    <d v="2024-05-16T00:00:00"/>
    <d v="2024-05-23T00:00:00"/>
    <x v="26"/>
    <n v="0.45"/>
    <n v="12500000"/>
    <n v="0.18"/>
    <n v="0.2"/>
    <n v="5000000"/>
    <n v="0.2"/>
    <n v="0.19600000000000001"/>
  </r>
  <r>
    <x v="61"/>
    <x v="1"/>
    <s v="USD"/>
    <x v="3"/>
    <d v="2024-05-16T00:00:00"/>
    <d v="2024-05-30T00:00:00"/>
    <x v="26"/>
    <n v="0.52"/>
    <n v="15500000"/>
    <n v="0.2"/>
    <n v="0.26"/>
    <n v="5000000"/>
    <n v="0.22"/>
    <n v="0.2354838709677419"/>
  </r>
  <r>
    <x v="61"/>
    <x v="1"/>
    <s v="USD"/>
    <x v="4"/>
    <d v="2024-05-16T00:00:00"/>
    <d v="2024-06-13T00:00:00"/>
    <x v="26"/>
    <n v="0.55000000000000004"/>
    <n v="15500000"/>
    <n v="0.2"/>
    <n v="0.26"/>
    <n v="5000000"/>
    <n v="0.2"/>
    <n v="0.2358064516129032"/>
  </r>
  <r>
    <x v="61"/>
    <x v="1"/>
    <s v="USD"/>
    <x v="5"/>
    <d v="2024-05-16T00:00:00"/>
    <d v="2024-08-15T00:00:00"/>
    <x v="16"/>
    <n v="1.1200000000000001"/>
    <n v="58563000"/>
    <n v="0.45"/>
    <n v="0.12"/>
    <n v="58563000"/>
    <n v="1.1200000000000001"/>
    <n v="1.0268053207656711"/>
  </r>
  <r>
    <x v="61"/>
    <x v="1"/>
    <s v="USD"/>
    <x v="6"/>
    <d v="2024-05-16T00:00:00"/>
    <d v="2024-11-14T00:00:00"/>
    <x v="45"/>
    <n v="1.1599999999999999"/>
    <n v="150000"/>
    <n v="0.7"/>
    <n v="0.7"/>
    <n v="150000"/>
    <n v="0.7"/>
    <n v="0.7"/>
  </r>
  <r>
    <x v="61"/>
    <x v="1"/>
    <s v="USD"/>
    <x v="7"/>
    <d v="2024-05-16T00:00:00"/>
    <d v="2025-05-15T00:00:00"/>
    <x v="34"/>
    <n v="1.18"/>
    <n v="24850000"/>
    <n v="1.18"/>
    <n v="1.18"/>
    <n v="24850000"/>
    <n v="1.18"/>
    <n v="1.18"/>
  </r>
  <r>
    <x v="62"/>
    <x v="1"/>
    <s v="KHR"/>
    <x v="2"/>
    <d v="2024-05-23T00:00:00"/>
    <d v="2024-05-30T00:00:00"/>
    <x v="53"/>
    <n v="0.5"/>
    <n v="516000000000"/>
    <n v="0.45"/>
    <n v="0.5"/>
    <n v="516000000000"/>
    <n v="0.5"/>
    <n v="0.48594961240310081"/>
  </r>
  <r>
    <x v="62"/>
    <x v="1"/>
    <s v="KHR"/>
    <x v="3"/>
    <d v="2024-05-23T00:00:00"/>
    <d v="2024-06-06T00:00:00"/>
    <x v="51"/>
    <m/>
    <m/>
    <m/>
    <m/>
    <m/>
    <m/>
    <m/>
  </r>
  <r>
    <x v="62"/>
    <x v="1"/>
    <s v="KHR"/>
    <x v="4"/>
    <d v="2024-05-23T00:00:00"/>
    <d v="2024-06-20T00:00:00"/>
    <x v="29"/>
    <n v="0.85"/>
    <n v="90000000000"/>
    <n v="0.8"/>
    <n v="0.85"/>
    <n v="50000000000"/>
    <n v="0.85"/>
    <n v="0.82777777777777772"/>
  </r>
  <r>
    <x v="62"/>
    <x v="1"/>
    <s v="KHR"/>
    <x v="5"/>
    <d v="2024-05-23T00:00:00"/>
    <d v="2024-08-22T00:00:00"/>
    <x v="29"/>
    <n v="1.33"/>
    <n v="58217000000"/>
    <n v="0"/>
    <n v="1.33"/>
    <n v="50000000000"/>
    <n v="1.33"/>
    <n v="1.2410019410137929"/>
  </r>
  <r>
    <x v="62"/>
    <x v="1"/>
    <s v="KHR"/>
    <x v="6"/>
    <d v="2024-05-23T00:00:00"/>
    <d v="2024-11-21T00:00:00"/>
    <x v="22"/>
    <n v="1.38"/>
    <m/>
    <m/>
    <m/>
    <m/>
    <m/>
    <m/>
  </r>
  <r>
    <x v="62"/>
    <x v="1"/>
    <s v="KHR"/>
    <x v="7"/>
    <d v="2024-05-23T00:00:00"/>
    <d v="2025-05-22T00:00:00"/>
    <x v="22"/>
    <n v="1.4"/>
    <m/>
    <m/>
    <m/>
    <m/>
    <m/>
    <m/>
  </r>
  <r>
    <x v="62"/>
    <x v="1"/>
    <s v="USD"/>
    <x v="2"/>
    <d v="2024-05-23T00:00:00"/>
    <d v="2024-05-30T00:00:00"/>
    <x v="26"/>
    <n v="0.45"/>
    <n v="13000000"/>
    <n v="0.18"/>
    <n v="0.2"/>
    <n v="5000000"/>
    <n v="0.2"/>
    <n v="0.19615384615384621"/>
  </r>
  <r>
    <x v="62"/>
    <x v="1"/>
    <s v="USD"/>
    <x v="3"/>
    <d v="2024-05-23T00:00:00"/>
    <d v="2024-06-06T00:00:00"/>
    <x v="26"/>
    <n v="0.52"/>
    <n v="12500000"/>
    <n v="0.2"/>
    <n v="0.22"/>
    <n v="5000000"/>
    <n v="0.22"/>
    <n v="0.216"/>
  </r>
  <r>
    <x v="62"/>
    <x v="1"/>
    <s v="USD"/>
    <x v="4"/>
    <d v="2024-05-23T00:00:00"/>
    <d v="2024-06-20T00:00:00"/>
    <x v="26"/>
    <n v="0.55000000000000004"/>
    <n v="12500000"/>
    <n v="0.2"/>
    <n v="0.25"/>
    <n v="5000000"/>
    <n v="0.2"/>
    <n v="0.218"/>
  </r>
  <r>
    <x v="62"/>
    <x v="1"/>
    <s v="USD"/>
    <x v="5"/>
    <d v="2024-05-23T00:00:00"/>
    <d v="2024-08-22T00:00:00"/>
    <x v="16"/>
    <n v="1.1200000000000001"/>
    <n v="91600000"/>
    <n v="1.1200000000000001"/>
    <n v="1.1200000000000001"/>
    <n v="70000000"/>
    <n v="1.1200000000000001"/>
    <n v="0.83288209606986896"/>
  </r>
  <r>
    <x v="62"/>
    <x v="1"/>
    <s v="USD"/>
    <x v="6"/>
    <d v="2024-05-23T00:00:00"/>
    <d v="2024-11-21T00:00:00"/>
    <x v="45"/>
    <n v="1.1599999999999999"/>
    <n v="6100000"/>
    <n v="0.6"/>
    <n v="1.1599999999999999"/>
    <n v="6100000"/>
    <n v="1.1599999999999999"/>
    <n v="0.87540983606557377"/>
  </r>
  <r>
    <x v="62"/>
    <x v="1"/>
    <s v="USD"/>
    <x v="7"/>
    <d v="2024-05-23T00:00:00"/>
    <d v="2025-05-22T00:00:00"/>
    <x v="34"/>
    <n v="1.18"/>
    <n v="4500000"/>
    <n v="1"/>
    <n v="1"/>
    <n v="4500000"/>
    <n v="1"/>
    <n v="1"/>
  </r>
  <r>
    <x v="63"/>
    <x v="1"/>
    <s v="KHR"/>
    <x v="2"/>
    <d v="2024-05-30T00:00:00"/>
    <d v="2024-06-06T00:00:00"/>
    <x v="53"/>
    <n v="0.5"/>
    <n v="538000000000"/>
    <n v="0.45"/>
    <n v="0.5"/>
    <n v="538000000000"/>
    <n v="0.5"/>
    <n v="0.48949814126394048"/>
  </r>
  <r>
    <x v="63"/>
    <x v="1"/>
    <s v="KHR"/>
    <x v="3"/>
    <d v="2024-05-30T00:00:00"/>
    <d v="2024-06-13T00:00:00"/>
    <x v="51"/>
    <m/>
    <m/>
    <m/>
    <m/>
    <m/>
    <m/>
    <m/>
  </r>
  <r>
    <x v="63"/>
    <x v="1"/>
    <s v="KHR"/>
    <x v="4"/>
    <d v="2024-05-30T00:00:00"/>
    <d v="2024-06-27T00:00:00"/>
    <x v="29"/>
    <n v="0.85"/>
    <n v="50000000000"/>
    <n v="0.85"/>
    <n v="0.85"/>
    <n v="50000000000"/>
    <n v="0.85"/>
    <n v="0.85"/>
  </r>
  <r>
    <x v="63"/>
    <x v="1"/>
    <s v="KHR"/>
    <x v="5"/>
    <d v="2024-05-30T00:00:00"/>
    <d v="2024-08-29T00:00:00"/>
    <x v="29"/>
    <n v="1.33"/>
    <n v="50500000000"/>
    <n v="1"/>
    <n v="1.33"/>
    <n v="50000000000"/>
    <n v="1.33"/>
    <n v="1.327920792079208"/>
  </r>
  <r>
    <x v="63"/>
    <x v="1"/>
    <s v="KHR"/>
    <x v="6"/>
    <d v="2024-05-30T00:00:00"/>
    <d v="2024-11-28T00:00:00"/>
    <x v="22"/>
    <n v="1.38"/>
    <m/>
    <m/>
    <m/>
    <m/>
    <m/>
    <m/>
  </r>
  <r>
    <x v="63"/>
    <x v="1"/>
    <s v="KHR"/>
    <x v="7"/>
    <d v="2024-05-30T00:00:00"/>
    <d v="2025-05-29T00:00:00"/>
    <x v="22"/>
    <n v="1.4"/>
    <m/>
    <m/>
    <m/>
    <m/>
    <m/>
    <m/>
  </r>
  <r>
    <x v="63"/>
    <x v="0"/>
    <s v="KHR"/>
    <x v="8"/>
    <d v="2024-05-31T00:00:00"/>
    <d v="2026-05-31T00:00:00"/>
    <x v="0"/>
    <n v="4"/>
    <n v="32000000000"/>
    <n v="4"/>
    <n v="5.5"/>
    <n v="20000000000"/>
    <s v="-"/>
    <n v="4.4124999999999996"/>
  </r>
  <r>
    <x v="63"/>
    <x v="1"/>
    <s v="USD"/>
    <x v="2"/>
    <d v="2024-05-30T00:00:00"/>
    <d v="2024-06-06T00:00:00"/>
    <x v="26"/>
    <n v="0.45"/>
    <n v="25500000"/>
    <n v="0.18"/>
    <n v="0.45"/>
    <n v="5000000"/>
    <n v="0.2"/>
    <n v="0.29607843137254902"/>
  </r>
  <r>
    <x v="63"/>
    <x v="1"/>
    <s v="USD"/>
    <x v="3"/>
    <d v="2024-05-30T00:00:00"/>
    <d v="2024-06-13T00:00:00"/>
    <x v="26"/>
    <n v="0.52"/>
    <n v="23500000"/>
    <n v="0.2"/>
    <n v="0.52"/>
    <n v="5000000"/>
    <n v="0.22"/>
    <n v="0.28170212765957447"/>
  </r>
  <r>
    <x v="63"/>
    <x v="1"/>
    <s v="USD"/>
    <x v="4"/>
    <d v="2024-05-30T00:00:00"/>
    <d v="2024-06-27T00:00:00"/>
    <x v="26"/>
    <n v="0.55000000000000004"/>
    <n v="23000000"/>
    <n v="0.2"/>
    <n v="0.55000000000000004"/>
    <n v="5000000"/>
    <n v="0.2"/>
    <n v="0.29978260869565221"/>
  </r>
  <r>
    <x v="63"/>
    <x v="1"/>
    <s v="USD"/>
    <x v="5"/>
    <d v="2024-05-30T00:00:00"/>
    <d v="2024-08-29T00:00:00"/>
    <x v="16"/>
    <n v="1.1200000000000001"/>
    <n v="91765000"/>
    <n v="0.2"/>
    <n v="1.1200000000000001"/>
    <n v="70000000"/>
    <n v="1.1200000000000001"/>
    <n v="1.067198823080695"/>
  </r>
  <r>
    <x v="63"/>
    <x v="1"/>
    <s v="USD"/>
    <x v="6"/>
    <d v="2024-05-30T00:00:00"/>
    <d v="2024-11-28T00:00:00"/>
    <x v="45"/>
    <n v="1.1599999999999999"/>
    <n v="2750000"/>
    <n v="1.1499999999999999"/>
    <n v="1.1499999999999999"/>
    <n v="2750000"/>
    <n v="1.1499999999999999"/>
    <n v="1.1499999999999999"/>
  </r>
  <r>
    <x v="63"/>
    <x v="1"/>
    <s v="USD"/>
    <x v="7"/>
    <d v="2024-05-30T00:00:00"/>
    <d v="2025-05-29T00:00:00"/>
    <x v="34"/>
    <n v="1.18"/>
    <m/>
    <m/>
    <m/>
    <m/>
    <m/>
    <m/>
  </r>
  <r>
    <x v="64"/>
    <x v="1"/>
    <s v="KHR"/>
    <x v="2"/>
    <d v="2024-06-06T00:00:00"/>
    <d v="2024-06-13T00:00:00"/>
    <x v="53"/>
    <n v="0.5"/>
    <n v="402500000000"/>
    <n v="0.4"/>
    <n v="0.5"/>
    <n v="402500000000"/>
    <n v="0.5"/>
    <n v="0.47993788819875782"/>
  </r>
  <r>
    <x v="64"/>
    <x v="1"/>
    <s v="KHR"/>
    <x v="3"/>
    <d v="2024-06-06T00:00:00"/>
    <d v="2024-06-20T00:00:00"/>
    <x v="51"/>
    <m/>
    <m/>
    <m/>
    <m/>
    <m/>
    <m/>
    <m/>
  </r>
  <r>
    <x v="64"/>
    <x v="1"/>
    <s v="KHR"/>
    <x v="4"/>
    <d v="2024-06-06T00:00:00"/>
    <d v="2024-07-04T00:00:00"/>
    <x v="29"/>
    <n v="0.85"/>
    <n v="110000000000"/>
    <n v="0.8"/>
    <n v="0.85"/>
    <n v="50000000000"/>
    <n v="0.82"/>
    <n v="0.83"/>
  </r>
  <r>
    <x v="64"/>
    <x v="1"/>
    <s v="KHR"/>
    <x v="5"/>
    <d v="2024-06-06T00:00:00"/>
    <d v="2024-09-05T00:00:00"/>
    <x v="29"/>
    <n v="1.33"/>
    <n v="50000000000"/>
    <n v="1.33"/>
    <n v="1.33"/>
    <n v="50000000000"/>
    <n v="1.33"/>
    <n v="1.33"/>
  </r>
  <r>
    <x v="64"/>
    <x v="1"/>
    <s v="KHR"/>
    <x v="6"/>
    <d v="2024-06-06T00:00:00"/>
    <d v="2024-12-05T00:00:00"/>
    <x v="22"/>
    <n v="1.38"/>
    <m/>
    <m/>
    <m/>
    <m/>
    <m/>
    <m/>
  </r>
  <r>
    <x v="64"/>
    <x v="1"/>
    <s v="KHR"/>
    <x v="7"/>
    <d v="2024-06-06T00:00:00"/>
    <d v="2025-06-05T00:00:00"/>
    <x v="22"/>
    <n v="1.4"/>
    <n v="200000000"/>
    <n v="1.18"/>
    <n v="1.18"/>
    <n v="200000000"/>
    <n v="1.4"/>
    <n v="1.4"/>
  </r>
  <r>
    <x v="64"/>
    <x v="1"/>
    <s v="USD"/>
    <x v="2"/>
    <d v="2024-06-06T00:00:00"/>
    <d v="2024-06-13T00:00:00"/>
    <x v="26"/>
    <n v="0.45"/>
    <n v="21500000"/>
    <n v="0.18"/>
    <n v="0.4"/>
    <n v="5000000"/>
    <n v="0.2"/>
    <n v="0.29069767441860472"/>
  </r>
  <r>
    <x v="64"/>
    <x v="1"/>
    <s v="USD"/>
    <x v="3"/>
    <d v="2024-06-06T00:00:00"/>
    <d v="2024-06-20T00:00:00"/>
    <x v="26"/>
    <n v="0.52"/>
    <n v="23500000"/>
    <n v="0.19"/>
    <n v="0.5"/>
    <n v="5000000"/>
    <n v="0.2"/>
    <n v="0.33319148936170212"/>
  </r>
  <r>
    <x v="64"/>
    <x v="1"/>
    <s v="USD"/>
    <x v="4"/>
    <d v="2024-06-06T00:00:00"/>
    <d v="2024-07-04T00:00:00"/>
    <x v="26"/>
    <n v="0.55000000000000004"/>
    <n v="15500000"/>
    <n v="0.19"/>
    <n v="0.5"/>
    <n v="5000000"/>
    <n v="0.22"/>
    <n v="0.30935483870967739"/>
  </r>
  <r>
    <x v="64"/>
    <x v="1"/>
    <s v="USD"/>
    <x v="5"/>
    <d v="2024-06-06T00:00:00"/>
    <d v="2024-09-05T00:00:00"/>
    <x v="15"/>
    <n v="1.1200000000000001"/>
    <n v="90000000"/>
    <n v="1"/>
    <n v="1.1200000000000001"/>
    <n v="50000000"/>
    <n v="1.1100000000000001"/>
    <n v="1.1027777777777781"/>
  </r>
  <r>
    <x v="64"/>
    <x v="1"/>
    <s v="USD"/>
    <x v="6"/>
    <d v="2024-06-06T00:00:00"/>
    <d v="2024-12-05T00:00:00"/>
    <x v="45"/>
    <n v="1.1599999999999999"/>
    <n v="2100000"/>
    <n v="1.0900000000000001"/>
    <n v="1.1499999999999999"/>
    <n v="2100000"/>
    <n v="1.1499999999999999"/>
    <n v="1.083333333333333"/>
  </r>
  <r>
    <x v="64"/>
    <x v="1"/>
    <s v="USD"/>
    <x v="7"/>
    <d v="2024-06-06T00:00:00"/>
    <d v="2025-06-05T00:00:00"/>
    <x v="34"/>
    <n v="1.18"/>
    <n v="15060000"/>
    <n v="1.18"/>
    <n v="1.18"/>
    <n v="15060000"/>
    <n v="1.18"/>
    <n v="1.18"/>
  </r>
  <r>
    <x v="65"/>
    <x v="1"/>
    <s v="KHR"/>
    <x v="2"/>
    <d v="2024-06-13T00:00:00"/>
    <d v="2024-06-20T00:00:00"/>
    <x v="53"/>
    <n v="0.5"/>
    <n v="411000000000"/>
    <n v="0.45"/>
    <n v="0.5"/>
    <n v="411000000000"/>
    <n v="0.5"/>
    <n v="0.49513381995133821"/>
  </r>
  <r>
    <x v="65"/>
    <x v="1"/>
    <s v="KHR"/>
    <x v="3"/>
    <d v="2024-06-13T00:00:00"/>
    <d v="2024-06-27T00:00:00"/>
    <x v="51"/>
    <m/>
    <m/>
    <m/>
    <m/>
    <m/>
    <m/>
    <m/>
  </r>
  <r>
    <x v="65"/>
    <x v="1"/>
    <s v="KHR"/>
    <x v="4"/>
    <d v="2024-06-13T00:00:00"/>
    <d v="2024-07-11T00:00:00"/>
    <x v="29"/>
    <n v="0.85"/>
    <n v="100000000000"/>
    <n v="0.82"/>
    <n v="0.85"/>
    <n v="50000000000"/>
    <n v="0.82"/>
    <n v="0.83499999999999996"/>
  </r>
  <r>
    <x v="65"/>
    <x v="1"/>
    <s v="KHR"/>
    <x v="5"/>
    <d v="2024-06-13T00:00:00"/>
    <d v="2024-09-12T00:00:00"/>
    <x v="29"/>
    <n v="1.33"/>
    <n v="50400000000"/>
    <n v="1.32"/>
    <n v="1.33"/>
    <n v="50000000000"/>
    <n v="1.33"/>
    <n v="1.329960317460317"/>
  </r>
  <r>
    <x v="65"/>
    <x v="1"/>
    <s v="KHR"/>
    <x v="6"/>
    <d v="2024-06-13T00:00:00"/>
    <d v="2024-12-12T00:00:00"/>
    <x v="22"/>
    <n v="1.38"/>
    <m/>
    <m/>
    <m/>
    <m/>
    <m/>
    <m/>
  </r>
  <r>
    <x v="65"/>
    <x v="1"/>
    <s v="KHR"/>
    <x v="7"/>
    <d v="2024-06-13T00:00:00"/>
    <d v="2025-06-12T00:00:00"/>
    <x v="22"/>
    <n v="1.4"/>
    <n v="200000000"/>
    <n v="1.4"/>
    <n v="1.4"/>
    <n v="200000000"/>
    <n v="1.4"/>
    <n v="1.4"/>
  </r>
  <r>
    <x v="65"/>
    <x v="1"/>
    <s v="USD"/>
    <x v="2"/>
    <d v="2024-06-13T00:00:00"/>
    <d v="2024-06-20T00:00:00"/>
    <x v="26"/>
    <n v="0.45"/>
    <n v="22500000"/>
    <n v="0.18"/>
    <n v="0.45"/>
    <n v="5000000"/>
    <n v="0.2"/>
    <n v="0.2311111111111111"/>
  </r>
  <r>
    <x v="65"/>
    <x v="1"/>
    <s v="USD"/>
    <x v="3"/>
    <d v="2024-06-13T00:00:00"/>
    <d v="2024-06-27T00:00:00"/>
    <x v="26"/>
    <n v="0.52"/>
    <n v="22500000"/>
    <n v="0.2"/>
    <n v="0.45"/>
    <n v="5000000"/>
    <n v="0.2"/>
    <n v="0.26933333333333331"/>
  </r>
  <r>
    <x v="65"/>
    <x v="1"/>
    <s v="USD"/>
    <x v="4"/>
    <d v="2024-06-13T00:00:00"/>
    <d v="2024-07-11T00:00:00"/>
    <x v="26"/>
    <n v="0.55000000000000004"/>
    <n v="20500000"/>
    <n v="0.2"/>
    <n v="0.25"/>
    <n v="5000000"/>
    <n v="0.2"/>
    <n v="0.2168292682926829"/>
  </r>
  <r>
    <x v="65"/>
    <x v="1"/>
    <s v="USD"/>
    <x v="5"/>
    <d v="2024-06-13T00:00:00"/>
    <d v="2024-09-12T00:00:00"/>
    <x v="15"/>
    <n v="1.1200000000000001"/>
    <n v="87850000"/>
    <n v="0.15"/>
    <n v="1.1200000000000001"/>
    <n v="50000000"/>
    <n v="1.1100000000000001"/>
    <n v="1.0883437677859991"/>
  </r>
  <r>
    <x v="65"/>
    <x v="1"/>
    <s v="USD"/>
    <x v="6"/>
    <d v="2024-06-13T00:00:00"/>
    <d v="2024-12-12T00:00:00"/>
    <x v="45"/>
    <n v="1.1599999999999999"/>
    <m/>
    <m/>
    <m/>
    <m/>
    <m/>
    <m/>
  </r>
  <r>
    <x v="65"/>
    <x v="1"/>
    <s v="USD"/>
    <x v="7"/>
    <d v="2024-06-13T00:00:00"/>
    <d v="2025-06-12T00:00:00"/>
    <x v="34"/>
    <n v="1.18"/>
    <m/>
    <m/>
    <m/>
    <m/>
    <m/>
    <m/>
  </r>
  <r>
    <x v="66"/>
    <x v="1"/>
    <s v="KHR"/>
    <x v="2"/>
    <d v="2024-06-20T00:00:00"/>
    <d v="2024-06-27T00:00:00"/>
    <x v="53"/>
    <n v="0.5"/>
    <n v="348000000000"/>
    <n v="0.45"/>
    <n v="0.5"/>
    <n v="348000000000"/>
    <n v="0.5"/>
    <n v="0.49396551724137933"/>
  </r>
  <r>
    <x v="66"/>
    <x v="1"/>
    <s v="KHR"/>
    <x v="3"/>
    <d v="2024-06-20T00:00:00"/>
    <d v="2024-07-04T00:00:00"/>
    <x v="51"/>
    <m/>
    <m/>
    <m/>
    <m/>
    <m/>
    <m/>
    <m/>
  </r>
  <r>
    <x v="66"/>
    <x v="1"/>
    <s v="KHR"/>
    <x v="4"/>
    <d v="2024-06-20T00:00:00"/>
    <d v="2024-07-18T00:00:00"/>
    <x v="29"/>
    <n v="0.85"/>
    <n v="101000000000"/>
    <n v="0.75"/>
    <n v="0.85"/>
    <n v="50000000000"/>
    <n v="0.85"/>
    <n v="0.8371287128712871"/>
  </r>
  <r>
    <x v="66"/>
    <x v="1"/>
    <s v="KHR"/>
    <x v="5"/>
    <d v="2024-06-20T00:00:00"/>
    <d v="2024-09-19T00:00:00"/>
    <x v="29"/>
    <n v="1.33"/>
    <n v="57100000000"/>
    <n v="1"/>
    <n v="1.33"/>
    <n v="50000000000"/>
    <n v="1.33"/>
    <n v="1.311033274956217"/>
  </r>
  <r>
    <x v="66"/>
    <x v="1"/>
    <s v="KHR"/>
    <x v="6"/>
    <d v="2024-06-20T00:00:00"/>
    <d v="2024-12-19T00:00:00"/>
    <x v="22"/>
    <n v="1.38"/>
    <m/>
    <m/>
    <m/>
    <m/>
    <m/>
    <m/>
  </r>
  <r>
    <x v="66"/>
    <x v="1"/>
    <s v="KHR"/>
    <x v="7"/>
    <d v="2024-06-20T00:00:00"/>
    <d v="2025-06-19T00:00:00"/>
    <x v="22"/>
    <n v="1.4"/>
    <n v="200000000"/>
    <n v="1.4"/>
    <n v="1.4"/>
    <n v="200000000"/>
    <n v="1.4"/>
    <n v="1.4"/>
  </r>
  <r>
    <x v="66"/>
    <x v="1"/>
    <s v="USD"/>
    <x v="2"/>
    <d v="2024-06-20T00:00:00"/>
    <d v="2024-06-27T00:00:00"/>
    <x v="26"/>
    <n v="0.45"/>
    <n v="15500000"/>
    <n v="0.18"/>
    <n v="0.45"/>
    <n v="5000000"/>
    <n v="0.2"/>
    <n v="0.2129032258064516"/>
  </r>
  <r>
    <x v="66"/>
    <x v="1"/>
    <s v="USD"/>
    <x v="3"/>
    <d v="2024-06-20T00:00:00"/>
    <d v="2024-07-04T00:00:00"/>
    <x v="26"/>
    <n v="0.52"/>
    <n v="16500000"/>
    <n v="0.2"/>
    <n v="0.23"/>
    <n v="5000000"/>
    <n v="0.2"/>
    <n v="0.2163636363636364"/>
  </r>
  <r>
    <x v="66"/>
    <x v="1"/>
    <s v="USD"/>
    <x v="4"/>
    <d v="2024-06-20T00:00:00"/>
    <d v="2024-07-18T00:00:00"/>
    <x v="26"/>
    <n v="0.55000000000000004"/>
    <n v="13000000"/>
    <n v="0.2"/>
    <n v="0.25"/>
    <n v="5000000"/>
    <n v="0.2"/>
    <n v="0.22500000000000001"/>
  </r>
  <r>
    <x v="66"/>
    <x v="1"/>
    <s v="USD"/>
    <x v="5"/>
    <d v="2024-06-20T00:00:00"/>
    <d v="2024-09-19T00:00:00"/>
    <x v="27"/>
    <n v="1.1200000000000001"/>
    <n v="78939000"/>
    <n v="1"/>
    <n v="1.1100000000000001"/>
    <n v="40000000"/>
    <n v="1.1000000000000001"/>
    <n v="1.094773052610243"/>
  </r>
  <r>
    <x v="66"/>
    <x v="1"/>
    <s v="USD"/>
    <x v="6"/>
    <d v="2024-06-20T00:00:00"/>
    <d v="2024-12-19T00:00:00"/>
    <x v="45"/>
    <n v="1.1599999999999999"/>
    <m/>
    <m/>
    <m/>
    <m/>
    <m/>
    <m/>
  </r>
  <r>
    <x v="66"/>
    <x v="1"/>
    <s v="USD"/>
    <x v="7"/>
    <d v="2024-06-20T00:00:00"/>
    <d v="2025-06-19T00:00:00"/>
    <x v="34"/>
    <n v="1.18"/>
    <n v="50000"/>
    <n v="1.18"/>
    <n v="1.18"/>
    <n v="50000"/>
    <n v="1.18"/>
    <n v="1.18"/>
  </r>
  <r>
    <x v="67"/>
    <x v="1"/>
    <s v="KHR"/>
    <x v="2"/>
    <d v="2024-06-27T13:45:00"/>
    <d v="2024-07-04T13:45:00"/>
    <x v="53"/>
    <n v="0.5"/>
    <n v="460000000000"/>
    <n v="0.45"/>
    <n v="0.5"/>
    <n v="460000000000"/>
    <n v="0.5"/>
    <n v="0.4891304347826087"/>
  </r>
  <r>
    <x v="67"/>
    <x v="1"/>
    <s v="KHR"/>
    <x v="3"/>
    <d v="2024-06-27T13:45:00"/>
    <d v="2024-07-11T13:45:00"/>
    <x v="51"/>
    <m/>
    <m/>
    <m/>
    <m/>
    <m/>
    <m/>
    <m/>
  </r>
  <r>
    <x v="67"/>
    <x v="1"/>
    <s v="KHR"/>
    <x v="4"/>
    <d v="2024-06-27T13:45:00"/>
    <d v="2024-07-25T13:45:00"/>
    <x v="51"/>
    <m/>
    <m/>
    <m/>
    <m/>
    <m/>
    <m/>
    <m/>
  </r>
  <r>
    <x v="67"/>
    <x v="1"/>
    <s v="KHR"/>
    <x v="5"/>
    <d v="2024-06-27T13:45:00"/>
    <d v="2024-09-26T13:45:00"/>
    <x v="29"/>
    <n v="1.33"/>
    <n v="50000000000"/>
    <n v="1"/>
    <n v="1.33"/>
    <n v="50200000000"/>
    <n v="1.33"/>
    <n v="1.3286852589641429"/>
  </r>
  <r>
    <x v="67"/>
    <x v="1"/>
    <s v="KHR"/>
    <x v="6"/>
    <d v="2024-06-27T13:45:00"/>
    <d v="2024-12-26T13:45:00"/>
    <x v="22"/>
    <n v="1.38"/>
    <m/>
    <m/>
    <m/>
    <m/>
    <m/>
    <m/>
  </r>
  <r>
    <x v="67"/>
    <x v="1"/>
    <s v="KHR"/>
    <x v="7"/>
    <d v="2024-06-27T13:45:00"/>
    <d v="2025-06-26T13:45:00"/>
    <x v="22"/>
    <n v="1.4"/>
    <n v="200000000"/>
    <n v="1.4"/>
    <n v="1.4"/>
    <n v="200000000"/>
    <n v="1.4"/>
    <n v="1.4"/>
  </r>
  <r>
    <x v="67"/>
    <x v="0"/>
    <s v="KHR"/>
    <x v="1"/>
    <d v="2024-06-28T00:00:00"/>
    <d v="2027-06-28T00:00:00"/>
    <x v="0"/>
    <n v="4.5"/>
    <n v="58300000000"/>
    <n v="4"/>
    <n v="5.5"/>
    <n v="43300000000"/>
    <s v="-"/>
    <n v="4.9005145797598599"/>
  </r>
  <r>
    <x v="67"/>
    <x v="1"/>
    <s v="USD"/>
    <x v="2"/>
    <d v="2024-06-27T13:45:00"/>
    <d v="2024-07-04T13:45:00"/>
    <x v="51"/>
    <m/>
    <m/>
    <m/>
    <m/>
    <m/>
    <m/>
    <m/>
  </r>
  <r>
    <x v="67"/>
    <x v="1"/>
    <s v="USD"/>
    <x v="3"/>
    <d v="2024-06-27T13:45:00"/>
    <d v="2024-07-11T13:45:00"/>
    <x v="51"/>
    <m/>
    <m/>
    <m/>
    <m/>
    <m/>
    <m/>
    <m/>
  </r>
  <r>
    <x v="67"/>
    <x v="1"/>
    <s v="USD"/>
    <x v="4"/>
    <d v="2024-06-27T13:45:00"/>
    <d v="2024-07-25T13:45:00"/>
    <x v="51"/>
    <m/>
    <m/>
    <m/>
    <m/>
    <m/>
    <m/>
    <m/>
  </r>
  <r>
    <x v="67"/>
    <x v="1"/>
    <s v="USD"/>
    <x v="5"/>
    <d v="2024-06-27T13:45:00"/>
    <d v="2024-09-26T13:45:00"/>
    <x v="27"/>
    <n v="1.1200000000000001"/>
    <n v="103740000"/>
    <n v="1"/>
    <n v="1.1000000000000001"/>
    <n v="40000000"/>
    <n v="1.0900000000000001"/>
    <n v="1.08903990746096"/>
  </r>
  <r>
    <x v="67"/>
    <x v="1"/>
    <s v="USD"/>
    <x v="6"/>
    <d v="2024-06-27T13:45:00"/>
    <d v="2024-12-26T13:45:00"/>
    <x v="45"/>
    <n v="1.1599999999999999"/>
    <m/>
    <m/>
    <m/>
    <m/>
    <m/>
    <m/>
  </r>
  <r>
    <x v="67"/>
    <x v="1"/>
    <s v="USD"/>
    <x v="7"/>
    <d v="2024-06-27T13:45:00"/>
    <d v="2025-06-26T13:45:00"/>
    <x v="34"/>
    <n v="1.18"/>
    <n v="3500000"/>
    <n v="1"/>
    <n v="1.18"/>
    <n v="3500000"/>
    <n v="1.18"/>
    <n v="1.077142857142857"/>
  </r>
  <r>
    <x v="68"/>
    <x v="1"/>
    <s v="KHR"/>
    <x v="2"/>
    <d v="2024-07-04T13:45:00"/>
    <d v="2024-07-11T13:45:00"/>
    <x v="53"/>
    <n v="0.5"/>
    <n v="640000000000"/>
    <n v="0.4"/>
    <n v="0.5"/>
    <n v="640000000000"/>
    <n v="0.5"/>
    <n v="0.45859375000000002"/>
  </r>
  <r>
    <x v="68"/>
    <x v="1"/>
    <s v="KHR"/>
    <x v="3"/>
    <d v="2024-07-04T13:45:00"/>
    <d v="2024-07-18T13:45:00"/>
    <x v="51"/>
    <m/>
    <m/>
    <m/>
    <m/>
    <m/>
    <m/>
    <m/>
  </r>
  <r>
    <x v="68"/>
    <x v="1"/>
    <s v="KHR"/>
    <x v="4"/>
    <d v="2024-07-04T13:45:00"/>
    <d v="2024-08-01T13:45:00"/>
    <x v="51"/>
    <m/>
    <m/>
    <m/>
    <m/>
    <m/>
    <m/>
    <m/>
  </r>
  <r>
    <x v="68"/>
    <x v="1"/>
    <s v="KHR"/>
    <x v="5"/>
    <d v="2024-07-04T13:45:00"/>
    <d v="2024-10-03T13:45:00"/>
    <x v="29"/>
    <n v="1.33"/>
    <n v="50000000000"/>
    <n v="1.33"/>
    <n v="1.33"/>
    <n v="50000000000"/>
    <n v="1.33"/>
    <n v="1.33"/>
  </r>
  <r>
    <x v="68"/>
    <x v="1"/>
    <s v="KHR"/>
    <x v="6"/>
    <d v="2024-07-04T13:45:00"/>
    <d v="2025-01-02T13:45:00"/>
    <x v="22"/>
    <n v="1.38"/>
    <n v="1000000000"/>
    <n v="1"/>
    <n v="1"/>
    <n v="1000000000"/>
    <n v="1"/>
    <n v="1"/>
  </r>
  <r>
    <x v="68"/>
    <x v="1"/>
    <s v="KHR"/>
    <x v="7"/>
    <d v="2024-07-04T13:45:00"/>
    <d v="2025-07-03T13:45:00"/>
    <x v="22"/>
    <n v="1.4"/>
    <m/>
    <m/>
    <m/>
    <m/>
    <m/>
    <m/>
  </r>
  <r>
    <x v="68"/>
    <x v="1"/>
    <s v="USD"/>
    <x v="2"/>
    <d v="2024-07-04T13:45:00"/>
    <d v="2024-07-11T13:45:00"/>
    <x v="51"/>
    <m/>
    <m/>
    <m/>
    <m/>
    <m/>
    <m/>
    <m/>
  </r>
  <r>
    <x v="68"/>
    <x v="1"/>
    <s v="USD"/>
    <x v="3"/>
    <d v="2024-07-04T13:45:00"/>
    <d v="2024-07-18T13:45:00"/>
    <x v="51"/>
    <m/>
    <m/>
    <m/>
    <m/>
    <m/>
    <m/>
    <m/>
  </r>
  <r>
    <x v="68"/>
    <x v="1"/>
    <s v="USD"/>
    <x v="4"/>
    <d v="2024-07-04T13:45:00"/>
    <d v="2024-08-01T13:45:00"/>
    <x v="51"/>
    <m/>
    <m/>
    <m/>
    <m/>
    <m/>
    <m/>
    <m/>
  </r>
  <r>
    <x v="68"/>
    <x v="1"/>
    <s v="USD"/>
    <x v="5"/>
    <d v="2024-07-04T13:45:00"/>
    <d v="2024-10-03T13:45:00"/>
    <x v="27"/>
    <n v="1.1200000000000001"/>
    <n v="66540000"/>
    <n v="1.05"/>
    <n v="1.1000000000000001"/>
    <n v="40000000"/>
    <n v="1.0900000000000001"/>
    <n v="1.0774571686203791"/>
  </r>
  <r>
    <x v="68"/>
    <x v="1"/>
    <s v="USD"/>
    <x v="6"/>
    <d v="2024-07-04T13:45:00"/>
    <d v="2025-01-02T13:45:00"/>
    <x v="45"/>
    <n v="1.1599999999999999"/>
    <n v="6000000"/>
    <n v="0.9"/>
    <n v="0.9"/>
    <n v="6000000"/>
    <n v="0.9"/>
    <n v="0.9"/>
  </r>
  <r>
    <x v="68"/>
    <x v="1"/>
    <s v="USD"/>
    <x v="7"/>
    <d v="2024-07-04T13:45:00"/>
    <d v="2025-07-03T13:45:00"/>
    <x v="34"/>
    <n v="1.18"/>
    <m/>
    <m/>
    <m/>
    <m/>
    <m/>
    <m/>
  </r>
  <r>
    <x v="69"/>
    <x v="1"/>
    <s v="KHR"/>
    <x v="2"/>
    <d v="2024-07-11T01:45:00"/>
    <d v="2024-07-18T01:45:00"/>
    <x v="55"/>
    <n v="0.5"/>
    <n v="593000000000"/>
    <n v="0.4"/>
    <n v="0.5"/>
    <n v="593000000000"/>
    <n v="0.5"/>
    <n v="0.45910623946037099"/>
  </r>
  <r>
    <x v="69"/>
    <x v="1"/>
    <s v="KHR"/>
    <x v="3"/>
    <d v="2024-07-11T01:45:00"/>
    <d v="2024-07-25T01:45:00"/>
    <x v="51"/>
    <m/>
    <m/>
    <m/>
    <m/>
    <m/>
    <m/>
    <m/>
  </r>
  <r>
    <x v="69"/>
    <x v="1"/>
    <s v="KHR"/>
    <x v="4"/>
    <d v="2024-07-11T01:45:00"/>
    <d v="2024-08-08T01:45:00"/>
    <x v="51"/>
    <m/>
    <m/>
    <m/>
    <m/>
    <m/>
    <m/>
    <m/>
  </r>
  <r>
    <x v="69"/>
    <x v="1"/>
    <s v="KHR"/>
    <x v="5"/>
    <d v="2024-07-11T01:45:00"/>
    <d v="2024-10-10T01:45:00"/>
    <x v="29"/>
    <n v="1.33"/>
    <n v="98280000000"/>
    <n v="1.1000000000000001"/>
    <n v="1.33"/>
    <n v="50000000000"/>
    <n v="1.33"/>
    <n v="1.302665852665853"/>
  </r>
  <r>
    <x v="69"/>
    <x v="1"/>
    <s v="KHR"/>
    <x v="6"/>
    <d v="2024-07-11T01:45:00"/>
    <d v="2025-01-09T01:45:00"/>
    <x v="22"/>
    <n v="1.38"/>
    <m/>
    <m/>
    <m/>
    <m/>
    <m/>
    <m/>
  </r>
  <r>
    <x v="69"/>
    <x v="1"/>
    <s v="KHR"/>
    <x v="7"/>
    <d v="2024-07-11T01:45:00"/>
    <d v="2025-07-10T01:45:00"/>
    <x v="22"/>
    <n v="1.4"/>
    <m/>
    <m/>
    <m/>
    <m/>
    <m/>
    <m/>
  </r>
  <r>
    <x v="69"/>
    <x v="1"/>
    <s v="USD"/>
    <x v="2"/>
    <d v="2024-07-11T01:45:00"/>
    <d v="2024-07-18T01:45:00"/>
    <x v="51"/>
    <m/>
    <m/>
    <m/>
    <m/>
    <m/>
    <m/>
    <m/>
  </r>
  <r>
    <x v="69"/>
    <x v="1"/>
    <s v="USD"/>
    <x v="3"/>
    <d v="2024-07-11T01:45:00"/>
    <d v="2024-07-25T01:45:00"/>
    <x v="51"/>
    <m/>
    <m/>
    <m/>
    <m/>
    <m/>
    <m/>
    <m/>
  </r>
  <r>
    <x v="69"/>
    <x v="1"/>
    <s v="USD"/>
    <x v="4"/>
    <d v="2024-07-11T01:45:00"/>
    <d v="2024-08-08T01:45:00"/>
    <x v="51"/>
    <m/>
    <m/>
    <m/>
    <m/>
    <m/>
    <m/>
    <m/>
  </r>
  <r>
    <x v="69"/>
    <x v="1"/>
    <s v="USD"/>
    <x v="5"/>
    <d v="2024-07-11T01:45:00"/>
    <d v="2024-10-10T01:45:00"/>
    <x v="15"/>
    <n v="1.1200000000000001"/>
    <n v="70180000"/>
    <n v="1"/>
    <n v="1.1000000000000001"/>
    <n v="50000000"/>
    <n v="1.0900000000000001"/>
    <n v="1.08481903676261"/>
  </r>
  <r>
    <x v="69"/>
    <x v="1"/>
    <s v="USD"/>
    <x v="6"/>
    <d v="2024-07-11T01:45:00"/>
    <d v="2025-01-09T01:45:00"/>
    <x v="45"/>
    <n v="1.1599999999999999"/>
    <n v="5000000"/>
    <n v="1.1499999999999999"/>
    <n v="1.1499999999999999"/>
    <n v="5000000"/>
    <n v="1.0900000000000001"/>
    <n v="1.1499999999999999"/>
  </r>
  <r>
    <x v="69"/>
    <x v="1"/>
    <s v="USD"/>
    <x v="7"/>
    <d v="2024-07-11T01:45:00"/>
    <d v="2025-07-10T01:45:00"/>
    <x v="17"/>
    <n v="1.18"/>
    <m/>
    <m/>
    <m/>
    <m/>
    <m/>
    <m/>
  </r>
  <r>
    <x v="70"/>
    <x v="1"/>
    <s v="KHR"/>
    <x v="2"/>
    <d v="2024-07-18T13:45:00"/>
    <d v="2024-07-25T13:45:00"/>
    <x v="55"/>
    <n v="0.75"/>
    <n v="601000000000"/>
    <n v="0.7"/>
    <n v="0.75"/>
    <n v="601000000000"/>
    <n v="0.75"/>
    <n v="0.7250415973377704"/>
  </r>
  <r>
    <x v="70"/>
    <x v="1"/>
    <s v="KHR"/>
    <x v="3"/>
    <d v="2024-07-18T13:45:00"/>
    <d v="2024-08-01T13:45:00"/>
    <x v="51"/>
    <m/>
    <m/>
    <m/>
    <m/>
    <m/>
    <m/>
    <m/>
  </r>
  <r>
    <x v="70"/>
    <x v="1"/>
    <s v="KHR"/>
    <x v="4"/>
    <d v="2024-07-18T13:45:00"/>
    <d v="2024-08-15T13:45:00"/>
    <x v="51"/>
    <m/>
    <m/>
    <m/>
    <m/>
    <m/>
    <m/>
    <m/>
  </r>
  <r>
    <x v="70"/>
    <x v="1"/>
    <s v="KHR"/>
    <x v="5"/>
    <d v="2024-07-18T13:45:00"/>
    <d v="2024-10-17T13:45:00"/>
    <x v="32"/>
    <n v="1.33"/>
    <n v="140000000000"/>
    <n v="1.23"/>
    <n v="1.32"/>
    <n v="100000000000"/>
    <n v="1.23"/>
    <n v="1.255714285714286"/>
  </r>
  <r>
    <x v="70"/>
    <x v="1"/>
    <s v="KHR"/>
    <x v="6"/>
    <d v="2024-07-18T13:45:00"/>
    <d v="2025-01-16T13:45:00"/>
    <x v="22"/>
    <n v="1.38"/>
    <n v="200000000"/>
    <n v="0.5"/>
    <n v="0.5"/>
    <n v="200000000"/>
    <n v="0.5"/>
    <n v="0.5"/>
  </r>
  <r>
    <x v="70"/>
    <x v="1"/>
    <s v="KHR"/>
    <x v="7"/>
    <d v="2024-07-18T13:45:00"/>
    <d v="2025-07-17T13:45:00"/>
    <x v="22"/>
    <n v="1.4"/>
    <m/>
    <m/>
    <m/>
    <m/>
    <m/>
    <m/>
  </r>
  <r>
    <x v="70"/>
    <x v="1"/>
    <s v="USD"/>
    <x v="2"/>
    <d v="2024-07-18T13:45:00"/>
    <d v="2024-07-25T13:45:00"/>
    <x v="51"/>
    <m/>
    <m/>
    <m/>
    <m/>
    <m/>
    <m/>
    <m/>
  </r>
  <r>
    <x v="70"/>
    <x v="1"/>
    <s v="USD"/>
    <x v="3"/>
    <d v="2024-07-18T13:45:00"/>
    <d v="2024-08-01T13:45:00"/>
    <x v="51"/>
    <m/>
    <m/>
    <m/>
    <m/>
    <m/>
    <m/>
    <m/>
  </r>
  <r>
    <x v="70"/>
    <x v="1"/>
    <s v="USD"/>
    <x v="4"/>
    <d v="2024-07-18T13:45:00"/>
    <d v="2024-08-15T13:45:00"/>
    <x v="51"/>
    <m/>
    <m/>
    <m/>
    <m/>
    <m/>
    <m/>
    <m/>
  </r>
  <r>
    <x v="70"/>
    <x v="1"/>
    <s v="USD"/>
    <x v="5"/>
    <d v="2024-07-18T13:45:00"/>
    <d v="2024-10-17T13:45:00"/>
    <x v="15"/>
    <n v="1.1200000000000001"/>
    <n v="87550000"/>
    <n v="1"/>
    <n v="1.0900000000000001"/>
    <n v="50000000"/>
    <n v="1.0900000000000001"/>
    <n v="1.07367218732153"/>
  </r>
  <r>
    <x v="70"/>
    <x v="1"/>
    <s v="USD"/>
    <x v="6"/>
    <d v="2024-07-18T13:45:00"/>
    <d v="2025-01-16T13:45:00"/>
    <x v="34"/>
    <n v="1.1599999999999999"/>
    <n v="50000"/>
    <n v="0.45"/>
    <n v="0.45"/>
    <n v="50000"/>
    <n v="0.45"/>
    <n v="0.45"/>
  </r>
  <r>
    <x v="70"/>
    <x v="1"/>
    <s v="USD"/>
    <x v="7"/>
    <d v="2024-07-18T13:45:00"/>
    <d v="2025-07-17T13:45:00"/>
    <x v="17"/>
    <n v="1.18"/>
    <m/>
    <m/>
    <m/>
    <m/>
    <m/>
    <m/>
  </r>
  <r>
    <x v="71"/>
    <x v="1"/>
    <s v="KHR"/>
    <x v="2"/>
    <d v="2024-07-25T13:45:00"/>
    <d v="2024-08-01T13:45:00"/>
    <x v="55"/>
    <n v="0.75"/>
    <n v="383000000000"/>
    <n v="0.7"/>
    <n v="0.75"/>
    <n v="383000000000"/>
    <n v="0.75"/>
    <n v="0.72845953002610964"/>
  </r>
  <r>
    <x v="71"/>
    <x v="1"/>
    <s v="KHR"/>
    <x v="3"/>
    <d v="2024-07-25T13:45:00"/>
    <d v="2024-08-08T13:45:00"/>
    <x v="51"/>
    <m/>
    <m/>
    <m/>
    <m/>
    <m/>
    <m/>
    <m/>
  </r>
  <r>
    <x v="71"/>
    <x v="1"/>
    <s v="KHR"/>
    <x v="4"/>
    <d v="2024-07-25T13:45:00"/>
    <d v="2024-08-22T13:45:00"/>
    <x v="51"/>
    <m/>
    <m/>
    <m/>
    <m/>
    <m/>
    <m/>
    <m/>
  </r>
  <r>
    <x v="71"/>
    <x v="1"/>
    <s v="KHR"/>
    <x v="5"/>
    <d v="2024-07-25T13:45:00"/>
    <d v="2024-10-24T13:45:00"/>
    <x v="56"/>
    <n v="1.33"/>
    <n v="140200000000"/>
    <n v="1.1000000000000001"/>
    <n v="1.23"/>
    <n v="140000000000"/>
    <n v="1.23"/>
    <n v="1.22981455064194"/>
  </r>
  <r>
    <x v="71"/>
    <x v="1"/>
    <s v="KHR"/>
    <x v="6"/>
    <d v="2024-07-25T13:45:00"/>
    <d v="2025-01-23T13:45:00"/>
    <x v="30"/>
    <n v="1.38"/>
    <n v="1000000000"/>
    <n v="0.8"/>
    <n v="0.8"/>
    <n v="1000000000"/>
    <n v="0.8"/>
    <n v="0.8"/>
  </r>
  <r>
    <x v="71"/>
    <x v="1"/>
    <s v="KHR"/>
    <x v="7"/>
    <d v="2024-07-25T13:45:00"/>
    <d v="2025-07-24T13:45:00"/>
    <x v="13"/>
    <n v="1.4"/>
    <n v="600000000"/>
    <n v="1.3"/>
    <n v="1.4"/>
    <n v="600000000"/>
    <n v="1.4"/>
    <n v="1.3666666666666669"/>
  </r>
  <r>
    <x v="71"/>
    <x v="0"/>
    <s v="KHR"/>
    <x v="9"/>
    <d v="2024-07-26T00:00:00"/>
    <d v="2029-07-26T00:00:00"/>
    <x v="0"/>
    <n v="5"/>
    <n v="30000000000"/>
    <n v="5"/>
    <n v="6"/>
    <n v="10000000000"/>
    <s v="-"/>
    <n v="5.5"/>
  </r>
  <r>
    <x v="71"/>
    <x v="1"/>
    <s v="USD"/>
    <x v="2"/>
    <d v="2024-07-25T13:45:00"/>
    <d v="2024-08-01T13:45:00"/>
    <x v="51"/>
    <m/>
    <m/>
    <m/>
    <m/>
    <m/>
    <m/>
    <m/>
  </r>
  <r>
    <x v="71"/>
    <x v="1"/>
    <s v="USD"/>
    <x v="3"/>
    <d v="2024-07-25T13:45:00"/>
    <d v="2024-08-08T13:45:00"/>
    <x v="51"/>
    <m/>
    <m/>
    <m/>
    <m/>
    <m/>
    <m/>
    <m/>
  </r>
  <r>
    <x v="71"/>
    <x v="1"/>
    <s v="USD"/>
    <x v="4"/>
    <d v="2024-07-25T13:45:00"/>
    <d v="2024-08-22T13:45:00"/>
    <x v="51"/>
    <m/>
    <m/>
    <m/>
    <m/>
    <m/>
    <m/>
    <m/>
  </r>
  <r>
    <x v="71"/>
    <x v="1"/>
    <s v="USD"/>
    <x v="5"/>
    <d v="2024-07-25T13:45:00"/>
    <d v="2024-10-24T13:45:00"/>
    <x v="15"/>
    <n v="1.1200000000000001"/>
    <n v="74778000"/>
    <n v="1.07"/>
    <n v="1.1000000000000001"/>
    <n v="50000000"/>
    <n v="1.0900000000000001"/>
    <n v="1.082209473374522"/>
  </r>
  <r>
    <x v="71"/>
    <x v="1"/>
    <s v="USD"/>
    <x v="6"/>
    <d v="2024-07-25T13:45:00"/>
    <d v="2025-01-23T13:45:00"/>
    <x v="34"/>
    <n v="1.1599999999999999"/>
    <n v="350000"/>
    <n v="0.8"/>
    <n v="0.8"/>
    <n v="350000"/>
    <n v="0.8"/>
    <n v="0.8"/>
  </r>
  <r>
    <x v="71"/>
    <x v="1"/>
    <s v="USD"/>
    <x v="7"/>
    <d v="2024-07-25T13:45:00"/>
    <d v="2025-07-24T13:45:00"/>
    <x v="17"/>
    <n v="1.18"/>
    <n v="750000"/>
    <n v="1.06"/>
    <n v="1.18"/>
    <n v="750000"/>
    <n v="1.18"/>
    <n v="1.1719999999999999"/>
  </r>
  <r>
    <x v="72"/>
    <x v="1"/>
    <s v="KHR"/>
    <x v="2"/>
    <d v="2024-08-01T13:45:00"/>
    <d v="2024-08-08T13:45:00"/>
    <x v="55"/>
    <n v="0.75"/>
    <n v="421000000000"/>
    <n v="0.7"/>
    <n v="0.75"/>
    <n v="421000000000"/>
    <n v="0.75"/>
    <n v="0.73218527315914494"/>
  </r>
  <r>
    <x v="72"/>
    <x v="1"/>
    <s v="KHR"/>
    <x v="3"/>
    <d v="2024-08-01T13:45:00"/>
    <d v="2024-08-15T13:45:00"/>
    <x v="51"/>
    <m/>
    <m/>
    <m/>
    <m/>
    <m/>
    <m/>
    <m/>
  </r>
  <r>
    <x v="72"/>
    <x v="1"/>
    <s v="KHR"/>
    <x v="4"/>
    <d v="2024-08-01T13:45:00"/>
    <d v="2024-08-29T13:45:00"/>
    <x v="51"/>
    <m/>
    <m/>
    <m/>
    <m/>
    <m/>
    <m/>
    <m/>
  </r>
  <r>
    <x v="72"/>
    <x v="1"/>
    <s v="KHR"/>
    <x v="5"/>
    <d v="2024-08-01T13:45:00"/>
    <d v="2024-10-31T13:45:00"/>
    <x v="56"/>
    <n v="1.33"/>
    <n v="101200000000"/>
    <n v="0.9"/>
    <n v="1.23"/>
    <n v="101200000000"/>
    <n v="1.23"/>
    <n v="1.226482213438735"/>
  </r>
  <r>
    <x v="72"/>
    <x v="1"/>
    <s v="KHR"/>
    <x v="6"/>
    <d v="2024-08-01T13:45:00"/>
    <d v="2025-01-30T13:45:00"/>
    <x v="30"/>
    <n v="1.38"/>
    <m/>
    <m/>
    <m/>
    <m/>
    <m/>
    <m/>
  </r>
  <r>
    <x v="72"/>
    <x v="1"/>
    <s v="KHR"/>
    <x v="7"/>
    <d v="2024-08-01T13:45:00"/>
    <d v="2025-07-31T13:45:00"/>
    <x v="13"/>
    <n v="1.4"/>
    <m/>
    <m/>
    <m/>
    <m/>
    <m/>
    <m/>
  </r>
  <r>
    <x v="72"/>
    <x v="1"/>
    <s v="USD"/>
    <x v="2"/>
    <d v="2024-08-01T13:45:00"/>
    <d v="2024-08-08T13:45:00"/>
    <x v="51"/>
    <m/>
    <m/>
    <m/>
    <m/>
    <m/>
    <m/>
    <m/>
  </r>
  <r>
    <x v="72"/>
    <x v="1"/>
    <s v="USD"/>
    <x v="3"/>
    <d v="2024-08-01T13:45:00"/>
    <d v="2024-08-15T13:45:00"/>
    <x v="51"/>
    <m/>
    <m/>
    <m/>
    <m/>
    <m/>
    <m/>
    <m/>
  </r>
  <r>
    <x v="72"/>
    <x v="1"/>
    <s v="USD"/>
    <x v="4"/>
    <d v="2024-08-01T13:45:00"/>
    <d v="2024-08-29T13:45:00"/>
    <x v="51"/>
    <m/>
    <m/>
    <m/>
    <m/>
    <m/>
    <m/>
    <m/>
  </r>
  <r>
    <x v="72"/>
    <x v="1"/>
    <s v="USD"/>
    <x v="5"/>
    <d v="2024-08-01T13:45:00"/>
    <d v="2024-10-31T13:45:00"/>
    <x v="15"/>
    <n v="1.1200000000000001"/>
    <n v="89504000"/>
    <n v="0.6"/>
    <n v="1.1000000000000001"/>
    <n v="50000000"/>
    <n v="1.0900000000000001"/>
    <n v="1.0541875223453701"/>
  </r>
  <r>
    <x v="72"/>
    <x v="1"/>
    <s v="USD"/>
    <x v="6"/>
    <d v="2024-08-01T13:45:00"/>
    <d v="2025-01-30T13:45:00"/>
    <x v="34"/>
    <n v="1.1599999999999999"/>
    <m/>
    <m/>
    <m/>
    <m/>
    <m/>
    <m/>
  </r>
  <r>
    <x v="72"/>
    <x v="1"/>
    <s v="USD"/>
    <x v="7"/>
    <d v="2024-08-01T13:45:00"/>
    <d v="2025-07-31T13:45:00"/>
    <x v="17"/>
    <n v="1.18"/>
    <n v="300000"/>
    <n v="1.1499999999999999"/>
    <n v="1.1499999999999999"/>
    <n v="300000"/>
    <n v="1.1499999999999999"/>
    <n v="1.1499999999999999"/>
  </r>
  <r>
    <x v="73"/>
    <x v="1"/>
    <s v="KHR"/>
    <x v="2"/>
    <d v="2024-08-08T13:45:00"/>
    <d v="2024-08-15T13:45:00"/>
    <x v="55"/>
    <n v="0.75"/>
    <n v="601000000000"/>
    <n v="0.7"/>
    <n v="0.75"/>
    <n v="601000000000"/>
    <n v="0.75"/>
    <n v="0.7375207986688852"/>
  </r>
  <r>
    <x v="73"/>
    <x v="1"/>
    <s v="KHR"/>
    <x v="3"/>
    <d v="2024-08-08T13:45:00"/>
    <d v="2024-08-22T13:45:00"/>
    <x v="51"/>
    <m/>
    <m/>
    <m/>
    <m/>
    <m/>
    <m/>
    <m/>
  </r>
  <r>
    <x v="73"/>
    <x v="1"/>
    <s v="KHR"/>
    <x v="4"/>
    <d v="2024-08-08T13:45:00"/>
    <d v="2024-09-05T13:45:00"/>
    <x v="51"/>
    <m/>
    <m/>
    <m/>
    <m/>
    <m/>
    <m/>
    <m/>
  </r>
  <r>
    <x v="73"/>
    <x v="1"/>
    <s v="KHR"/>
    <x v="5"/>
    <d v="2024-08-08T13:45:00"/>
    <d v="2024-11-07T13:45:00"/>
    <x v="56"/>
    <n v="1.33"/>
    <n v="145825000000"/>
    <n v="0.9"/>
    <n v="1.23"/>
    <n v="140000000000"/>
    <n v="1.23"/>
    <n v="1.216818103891651"/>
  </r>
  <r>
    <x v="73"/>
    <x v="1"/>
    <s v="KHR"/>
    <x v="6"/>
    <d v="2024-08-08T13:45:00"/>
    <d v="2025-02-06T13:45:00"/>
    <x v="30"/>
    <n v="1.38"/>
    <m/>
    <m/>
    <m/>
    <m/>
    <m/>
    <m/>
  </r>
  <r>
    <x v="73"/>
    <x v="1"/>
    <s v="KHR"/>
    <x v="7"/>
    <d v="2024-08-08T13:45:00"/>
    <d v="2025-08-07T13:45:00"/>
    <x v="13"/>
    <n v="1.4"/>
    <m/>
    <m/>
    <m/>
    <m/>
    <m/>
    <m/>
  </r>
  <r>
    <x v="73"/>
    <x v="1"/>
    <s v="USD"/>
    <x v="2"/>
    <d v="2024-08-08T13:45:00"/>
    <d v="2024-08-15T13:45:00"/>
    <x v="51"/>
    <m/>
    <m/>
    <m/>
    <m/>
    <m/>
    <m/>
    <m/>
  </r>
  <r>
    <x v="73"/>
    <x v="1"/>
    <s v="USD"/>
    <x v="3"/>
    <d v="2024-08-08T13:45:00"/>
    <d v="2024-08-22T13:45:00"/>
    <x v="51"/>
    <m/>
    <m/>
    <m/>
    <m/>
    <m/>
    <m/>
    <m/>
  </r>
  <r>
    <x v="73"/>
    <x v="1"/>
    <s v="USD"/>
    <x v="4"/>
    <d v="2024-08-08T13:45:00"/>
    <d v="2024-09-05T13:45:00"/>
    <x v="51"/>
    <m/>
    <m/>
    <m/>
    <m/>
    <m/>
    <m/>
    <m/>
  </r>
  <r>
    <x v="73"/>
    <x v="1"/>
    <s v="USD"/>
    <x v="5"/>
    <d v="2024-08-08T13:45:00"/>
    <d v="2024-11-07T13:45:00"/>
    <x v="15"/>
    <n v="1.1200000000000001"/>
    <n v="98960000"/>
    <n v="0.5"/>
    <n v="1.1000000000000001"/>
    <n v="50000000"/>
    <n v="1.0900000000000001"/>
    <n v="1.064894907033145"/>
  </r>
  <r>
    <x v="73"/>
    <x v="1"/>
    <s v="USD"/>
    <x v="6"/>
    <d v="2024-08-08T13:45:00"/>
    <d v="2025-02-06T13:45:00"/>
    <x v="34"/>
    <n v="1.1599999999999999"/>
    <m/>
    <m/>
    <m/>
    <m/>
    <m/>
    <m/>
  </r>
  <r>
    <x v="73"/>
    <x v="1"/>
    <s v="USD"/>
    <x v="7"/>
    <d v="2024-08-08T13:45:00"/>
    <d v="2025-08-07T13:45:00"/>
    <x v="17"/>
    <n v="1.18"/>
    <n v="20000000"/>
    <n v="1.18"/>
    <n v="1.18"/>
    <n v="20000000"/>
    <n v="1.18"/>
    <n v="1.18"/>
  </r>
  <r>
    <x v="74"/>
    <x v="1"/>
    <s v="KHR"/>
    <x v="2"/>
    <d v="2024-08-15T13:45:00"/>
    <d v="2024-08-22T13:45:00"/>
    <x v="55"/>
    <n v="0.75"/>
    <n v="575000000000"/>
    <n v="0.7"/>
    <n v="0.75"/>
    <n v="575000000000"/>
    <n v="0.75"/>
    <n v="0.73834782608695648"/>
  </r>
  <r>
    <x v="74"/>
    <x v="1"/>
    <s v="KHR"/>
    <x v="3"/>
    <d v="2024-08-15T13:45:00"/>
    <d v="2024-08-29T13:45:00"/>
    <x v="51"/>
    <m/>
    <m/>
    <m/>
    <m/>
    <m/>
    <m/>
    <m/>
  </r>
  <r>
    <x v="74"/>
    <x v="1"/>
    <s v="KHR"/>
    <x v="4"/>
    <d v="2024-08-15T13:45:00"/>
    <d v="2024-09-12T13:45:00"/>
    <x v="51"/>
    <m/>
    <m/>
    <m/>
    <m/>
    <m/>
    <m/>
    <m/>
  </r>
  <r>
    <x v="74"/>
    <x v="1"/>
    <s v="KHR"/>
    <x v="5"/>
    <d v="2024-08-15T13:45:00"/>
    <d v="2024-11-14T13:45:00"/>
    <x v="56"/>
    <n v="1.33"/>
    <n v="140000000000"/>
    <n v="1.28"/>
    <n v="1.28"/>
    <n v="140000000000"/>
    <n v="1.28"/>
    <n v="1.28"/>
  </r>
  <r>
    <x v="74"/>
    <x v="1"/>
    <s v="KHR"/>
    <x v="6"/>
    <d v="2024-08-15T13:45:00"/>
    <d v="2025-02-13T13:45:00"/>
    <x v="30"/>
    <n v="1.38"/>
    <m/>
    <m/>
    <m/>
    <m/>
    <m/>
    <m/>
  </r>
  <r>
    <x v="74"/>
    <x v="1"/>
    <s v="KHR"/>
    <x v="7"/>
    <d v="2024-08-15T13:45:00"/>
    <d v="2025-08-14T13:45:00"/>
    <x v="13"/>
    <n v="1.4"/>
    <m/>
    <m/>
    <m/>
    <m/>
    <m/>
    <m/>
  </r>
  <r>
    <x v="74"/>
    <x v="1"/>
    <s v="USD"/>
    <x v="2"/>
    <d v="2024-08-15T13:45:00"/>
    <d v="2024-08-22T13:45:00"/>
    <x v="51"/>
    <m/>
    <m/>
    <m/>
    <m/>
    <m/>
    <m/>
    <m/>
  </r>
  <r>
    <x v="74"/>
    <x v="1"/>
    <s v="USD"/>
    <x v="3"/>
    <d v="2024-08-15T13:45:00"/>
    <d v="2024-08-29T13:45:00"/>
    <x v="51"/>
    <m/>
    <m/>
    <m/>
    <m/>
    <m/>
    <m/>
    <m/>
  </r>
  <r>
    <x v="74"/>
    <x v="1"/>
    <s v="USD"/>
    <x v="4"/>
    <d v="2024-08-15T13:45:00"/>
    <d v="2024-09-12T13:45:00"/>
    <x v="51"/>
    <m/>
    <m/>
    <m/>
    <m/>
    <m/>
    <m/>
    <m/>
  </r>
  <r>
    <x v="74"/>
    <x v="1"/>
    <s v="USD"/>
    <x v="5"/>
    <d v="2024-08-15T13:45:00"/>
    <d v="2024-11-14T13:45:00"/>
    <x v="15"/>
    <n v="1.1200000000000001"/>
    <n v="95155000"/>
    <n v="0.5"/>
    <n v="1.0900000000000001"/>
    <n v="50000000"/>
    <n v="1.08"/>
    <n v="1.0503757028006939"/>
  </r>
  <r>
    <x v="74"/>
    <x v="1"/>
    <s v="USD"/>
    <x v="6"/>
    <d v="2024-08-15T13:45:00"/>
    <d v="2025-02-13T13:45:00"/>
    <x v="34"/>
    <n v="1.1599999999999999"/>
    <m/>
    <m/>
    <m/>
    <m/>
    <m/>
    <m/>
  </r>
  <r>
    <x v="74"/>
    <x v="1"/>
    <s v="USD"/>
    <x v="7"/>
    <d v="2024-08-15T13:45:00"/>
    <d v="2025-08-14T13:45:00"/>
    <x v="17"/>
    <n v="1.18"/>
    <m/>
    <m/>
    <m/>
    <m/>
    <m/>
    <m/>
  </r>
  <r>
    <x v="75"/>
    <x v="1"/>
    <s v="KHR"/>
    <x v="2"/>
    <d v="2024-08-22T13:45:00"/>
    <d v="2024-08-29T13:45:00"/>
    <x v="55"/>
    <n v="0.75"/>
    <n v="346000000000"/>
    <n v="0.7"/>
    <n v="0.75"/>
    <n v="346000000000"/>
    <n v="0.75"/>
    <n v="0.73627167630057799"/>
  </r>
  <r>
    <x v="75"/>
    <x v="1"/>
    <s v="KHR"/>
    <x v="3"/>
    <d v="2024-08-22T13:45:00"/>
    <d v="2024-09-05T13:45:00"/>
    <x v="51"/>
    <m/>
    <m/>
    <m/>
    <m/>
    <m/>
    <m/>
    <m/>
  </r>
  <r>
    <x v="75"/>
    <x v="1"/>
    <s v="KHR"/>
    <x v="4"/>
    <d v="2024-08-22T13:45:00"/>
    <d v="2024-09-19T13:45:00"/>
    <x v="51"/>
    <m/>
    <m/>
    <m/>
    <m/>
    <m/>
    <m/>
    <m/>
  </r>
  <r>
    <x v="75"/>
    <x v="1"/>
    <s v="KHR"/>
    <x v="5"/>
    <d v="2024-08-22T13:45:00"/>
    <d v="2024-11-21T13:45:00"/>
    <x v="56"/>
    <n v="1.33"/>
    <n v="109650000000"/>
    <n v="0"/>
    <n v="1.28"/>
    <n v="109650000000"/>
    <n v="1.28"/>
    <n v="1.245052439580483"/>
  </r>
  <r>
    <x v="75"/>
    <x v="1"/>
    <s v="KHR"/>
    <x v="6"/>
    <d v="2024-08-22T13:45:00"/>
    <d v="2025-02-20T13:45:00"/>
    <x v="30"/>
    <n v="1.38"/>
    <m/>
    <m/>
    <m/>
    <m/>
    <m/>
    <m/>
  </r>
  <r>
    <x v="75"/>
    <x v="1"/>
    <s v="KHR"/>
    <x v="7"/>
    <d v="2024-08-22T13:45:00"/>
    <d v="2025-08-21T13:45:00"/>
    <x v="13"/>
    <n v="1.4"/>
    <m/>
    <m/>
    <m/>
    <m/>
    <m/>
    <m/>
  </r>
  <r>
    <x v="75"/>
    <x v="0"/>
    <s v="KHR"/>
    <x v="10"/>
    <d v="2024-08-23T00:00:00"/>
    <m/>
    <x v="0"/>
    <m/>
    <m/>
    <m/>
    <m/>
    <m/>
    <s v="-"/>
    <m/>
  </r>
  <r>
    <x v="75"/>
    <x v="1"/>
    <s v="USD"/>
    <x v="2"/>
    <d v="2024-08-22T13:45:00"/>
    <d v="2024-08-29T13:45:00"/>
    <x v="51"/>
    <m/>
    <m/>
    <m/>
    <m/>
    <m/>
    <m/>
    <m/>
  </r>
  <r>
    <x v="75"/>
    <x v="1"/>
    <s v="USD"/>
    <x v="3"/>
    <d v="2024-08-22T13:45:00"/>
    <d v="2024-09-05T13:45:00"/>
    <x v="51"/>
    <m/>
    <m/>
    <m/>
    <m/>
    <m/>
    <m/>
    <m/>
  </r>
  <r>
    <x v="75"/>
    <x v="1"/>
    <s v="USD"/>
    <x v="4"/>
    <d v="2024-08-22T13:45:00"/>
    <d v="2024-09-19T13:45:00"/>
    <x v="51"/>
    <m/>
    <m/>
    <m/>
    <m/>
    <m/>
    <m/>
    <m/>
  </r>
  <r>
    <x v="75"/>
    <x v="1"/>
    <s v="USD"/>
    <x v="5"/>
    <d v="2024-08-22T13:45:00"/>
    <d v="2024-11-21T13:45:00"/>
    <x v="15"/>
    <n v="1.1200000000000001"/>
    <n v="135700000"/>
    <n v="1.08"/>
    <n v="1.08"/>
    <n v="50000000"/>
    <n v="1.07"/>
    <n v="0.91414885777450261"/>
  </r>
  <r>
    <x v="75"/>
    <x v="1"/>
    <s v="USD"/>
    <x v="6"/>
    <d v="2024-08-22T13:45:00"/>
    <d v="2025-02-20T13:45:00"/>
    <x v="34"/>
    <n v="1.1599999999999999"/>
    <n v="7750000"/>
    <n v="1.1599999999999999"/>
    <n v="1.1599999999999999"/>
    <n v="7750000"/>
    <n v="1.1599999999999999"/>
    <n v="1.1599999999999999"/>
  </r>
  <r>
    <x v="75"/>
    <x v="1"/>
    <s v="USD"/>
    <x v="7"/>
    <d v="2024-08-22T13:45:00"/>
    <d v="2025-08-21T13:45:00"/>
    <x v="17"/>
    <n v="1.18"/>
    <m/>
    <m/>
    <m/>
    <m/>
    <m/>
    <m/>
  </r>
  <r>
    <x v="76"/>
    <x v="1"/>
    <s v="KHR"/>
    <x v="2"/>
    <d v="2024-08-29T13:45:00"/>
    <d v="2024-09-05T13:45:00"/>
    <x v="55"/>
    <n v="0.75"/>
    <n v="283000000000"/>
    <n v="0.7"/>
    <n v="0.75"/>
    <n v="283000000000"/>
    <n v="0.75"/>
    <n v="0.74240282685512371"/>
  </r>
  <r>
    <x v="76"/>
    <x v="1"/>
    <s v="KHR"/>
    <x v="3"/>
    <d v="2024-08-29T13:45:00"/>
    <d v="2024-09-12T13:45:00"/>
    <x v="51"/>
    <m/>
    <m/>
    <m/>
    <m/>
    <m/>
    <m/>
    <m/>
  </r>
  <r>
    <x v="76"/>
    <x v="1"/>
    <s v="KHR"/>
    <x v="4"/>
    <d v="2024-08-29T13:45:00"/>
    <d v="2024-09-26T13:45:00"/>
    <x v="51"/>
    <m/>
    <m/>
    <m/>
    <m/>
    <m/>
    <m/>
    <m/>
  </r>
  <r>
    <x v="76"/>
    <x v="1"/>
    <s v="KHR"/>
    <x v="5"/>
    <d v="2024-08-29T13:45:00"/>
    <d v="2024-11-28T13:45:00"/>
    <x v="56"/>
    <n v="1.33"/>
    <m/>
    <m/>
    <m/>
    <m/>
    <m/>
    <m/>
  </r>
  <r>
    <x v="76"/>
    <x v="1"/>
    <s v="KHR"/>
    <x v="6"/>
    <d v="2024-08-29T13:45:00"/>
    <d v="2025-02-27T13:45:00"/>
    <x v="30"/>
    <n v="1.38"/>
    <m/>
    <m/>
    <m/>
    <m/>
    <m/>
    <m/>
  </r>
  <r>
    <x v="76"/>
    <x v="1"/>
    <s v="KHR"/>
    <x v="7"/>
    <d v="2024-08-29T13:45:00"/>
    <d v="2025-08-28T13:45:00"/>
    <x v="13"/>
    <n v="1.4"/>
    <n v="600000000"/>
    <n v="1.4"/>
    <n v="1.4"/>
    <n v="600000000"/>
    <n v="1.4"/>
    <n v="1.4"/>
  </r>
  <r>
    <x v="76"/>
    <x v="1"/>
    <s v="USD"/>
    <x v="2"/>
    <d v="2024-08-29T13:45:00"/>
    <d v="2024-09-05T13:45:00"/>
    <x v="51"/>
    <m/>
    <m/>
    <m/>
    <m/>
    <m/>
    <m/>
    <m/>
  </r>
  <r>
    <x v="76"/>
    <x v="1"/>
    <s v="USD"/>
    <x v="3"/>
    <d v="2024-08-29T13:45:00"/>
    <d v="2024-09-12T13:45:00"/>
    <x v="51"/>
    <m/>
    <m/>
    <m/>
    <m/>
    <m/>
    <m/>
    <m/>
  </r>
  <r>
    <x v="76"/>
    <x v="1"/>
    <s v="USD"/>
    <x v="4"/>
    <d v="2024-08-29T13:45:00"/>
    <d v="2024-09-26T13:45:00"/>
    <x v="51"/>
    <m/>
    <m/>
    <m/>
    <m/>
    <m/>
    <m/>
    <m/>
  </r>
  <r>
    <x v="76"/>
    <x v="1"/>
    <s v="USD"/>
    <x v="5"/>
    <d v="2024-08-29T13:45:00"/>
    <d v="2024-11-28T13:45:00"/>
    <x v="15"/>
    <n v="1.1200000000000001"/>
    <n v="113200000"/>
    <n v="0.2"/>
    <n v="1.07"/>
    <n v="50000000"/>
    <n v="1.06"/>
    <n v="1.0370141342756181"/>
  </r>
  <r>
    <x v="76"/>
    <x v="1"/>
    <s v="USD"/>
    <x v="6"/>
    <d v="2024-08-29T13:45:00"/>
    <d v="2025-02-27T13:45:00"/>
    <x v="34"/>
    <n v="1.1599999999999999"/>
    <n v="7100000"/>
    <n v="0.5"/>
    <n v="1.1599999999999999"/>
    <n v="7100000"/>
    <n v="1.1599999999999999"/>
    <n v="1.147887323943662"/>
  </r>
  <r>
    <x v="76"/>
    <x v="1"/>
    <s v="USD"/>
    <x v="7"/>
    <d v="2024-08-29T13:45:00"/>
    <d v="2025-08-28T13:45:00"/>
    <x v="17"/>
    <n v="1.18"/>
    <n v="25250000"/>
    <n v="1"/>
    <n v="1.18"/>
    <n v="20000000"/>
    <n v="1.17"/>
    <n v="1.1713663366336631"/>
  </r>
  <r>
    <x v="77"/>
    <x v="1"/>
    <s v="KHR"/>
    <x v="2"/>
    <d v="2024-09-05T13:45:00"/>
    <d v="2024-09-12T13:45:00"/>
    <x v="55"/>
    <n v="0.75"/>
    <n v="380000000000"/>
    <n v="0.7"/>
    <n v="0.75"/>
    <n v="380000000000"/>
    <n v="0.75"/>
    <n v="0.74078947368421055"/>
  </r>
  <r>
    <x v="77"/>
    <x v="1"/>
    <s v="KHR"/>
    <x v="3"/>
    <d v="2024-09-05T13:45:00"/>
    <d v="2024-09-19T13:45:00"/>
    <x v="51"/>
    <m/>
    <m/>
    <m/>
    <m/>
    <m/>
    <m/>
    <m/>
  </r>
  <r>
    <x v="77"/>
    <x v="1"/>
    <s v="KHR"/>
    <x v="4"/>
    <d v="2024-09-05T13:45:00"/>
    <d v="2024-10-03T13:45:00"/>
    <x v="51"/>
    <m/>
    <m/>
    <m/>
    <m/>
    <m/>
    <m/>
    <m/>
  </r>
  <r>
    <x v="77"/>
    <x v="1"/>
    <s v="KHR"/>
    <x v="5"/>
    <d v="2024-09-05T13:45:00"/>
    <d v="2024-12-05T13:45:00"/>
    <x v="56"/>
    <n v="1.33"/>
    <n v="100300000000"/>
    <n v="1"/>
    <n v="1.33"/>
    <n v="100300000000"/>
    <n v="1.33"/>
    <n v="1.3290129611166499"/>
  </r>
  <r>
    <x v="77"/>
    <x v="1"/>
    <s v="KHR"/>
    <x v="6"/>
    <d v="2024-09-05T13:45:00"/>
    <d v="2025-03-06T13:45:00"/>
    <x v="30"/>
    <n v="1.38"/>
    <m/>
    <m/>
    <m/>
    <m/>
    <m/>
    <m/>
  </r>
  <r>
    <x v="77"/>
    <x v="1"/>
    <s v="KHR"/>
    <x v="7"/>
    <d v="2024-09-05T13:45:00"/>
    <d v="2025-09-04T13:45:00"/>
    <x v="13"/>
    <n v="1.4"/>
    <m/>
    <m/>
    <m/>
    <m/>
    <m/>
    <m/>
  </r>
  <r>
    <x v="77"/>
    <x v="1"/>
    <s v="USD"/>
    <x v="2"/>
    <d v="2024-09-05T13:45:00"/>
    <d v="2024-09-12T13:45:00"/>
    <x v="51"/>
    <m/>
    <m/>
    <m/>
    <m/>
    <m/>
    <m/>
    <m/>
  </r>
  <r>
    <x v="77"/>
    <x v="1"/>
    <s v="USD"/>
    <x v="3"/>
    <d v="2024-09-05T13:45:00"/>
    <d v="2024-09-19T13:45:00"/>
    <x v="51"/>
    <m/>
    <m/>
    <m/>
    <m/>
    <m/>
    <m/>
    <m/>
  </r>
  <r>
    <x v="77"/>
    <x v="1"/>
    <s v="USD"/>
    <x v="4"/>
    <d v="2024-09-05T13:45:00"/>
    <d v="2024-10-03T13:45:00"/>
    <x v="51"/>
    <m/>
    <m/>
    <m/>
    <m/>
    <m/>
    <m/>
    <m/>
  </r>
  <r>
    <x v="77"/>
    <x v="1"/>
    <s v="USD"/>
    <x v="5"/>
    <d v="2024-09-05T13:45:00"/>
    <d v="2024-12-05T13:45:00"/>
    <x v="15"/>
    <n v="1.1200000000000001"/>
    <n v="91000000"/>
    <n v="1"/>
    <n v="1.05"/>
    <n v="50000000"/>
    <n v="1.05"/>
    <n v="1.046153846153846"/>
  </r>
  <r>
    <x v="77"/>
    <x v="1"/>
    <s v="USD"/>
    <x v="6"/>
    <d v="2024-09-05T13:45:00"/>
    <d v="2025-03-06T13:45:00"/>
    <x v="34"/>
    <n v="1.1599999999999999"/>
    <m/>
    <m/>
    <m/>
    <m/>
    <m/>
    <m/>
  </r>
  <r>
    <x v="77"/>
    <x v="1"/>
    <s v="USD"/>
    <x v="7"/>
    <d v="2024-09-05T13:45:00"/>
    <d v="2025-09-04T13:45:00"/>
    <x v="34"/>
    <n v="1.18"/>
    <n v="1350000"/>
    <n v="1.1599999999999999"/>
    <n v="1.18"/>
    <n v="1350000"/>
    <n v="1.18"/>
    <n v="1.1703703703703701"/>
  </r>
  <r>
    <x v="78"/>
    <x v="1"/>
    <s v="KHR"/>
    <x v="2"/>
    <d v="2024-09-12T13:45:00"/>
    <d v="2024-09-19T13:45:00"/>
    <x v="55"/>
    <n v="0.75"/>
    <n v="536000000000"/>
    <n v="0.7"/>
    <n v="0.75"/>
    <n v="536000000000"/>
    <n v="0.75"/>
    <n v="0.74673507462686572"/>
  </r>
  <r>
    <x v="78"/>
    <x v="1"/>
    <s v="KHR"/>
    <x v="3"/>
    <d v="2024-09-12T13:45:00"/>
    <d v="2024-09-26T13:45:00"/>
    <x v="51"/>
    <m/>
    <m/>
    <m/>
    <m/>
    <m/>
    <m/>
    <m/>
  </r>
  <r>
    <x v="78"/>
    <x v="1"/>
    <s v="KHR"/>
    <x v="4"/>
    <d v="2024-09-12T13:45:00"/>
    <d v="2024-10-10T13:45:00"/>
    <x v="51"/>
    <m/>
    <m/>
    <m/>
    <m/>
    <m/>
    <m/>
    <m/>
  </r>
  <r>
    <x v="78"/>
    <x v="1"/>
    <s v="KHR"/>
    <x v="5"/>
    <d v="2024-09-12T13:45:00"/>
    <d v="2024-12-12T13:45:00"/>
    <x v="56"/>
    <n v="1.33"/>
    <n v="142000000000"/>
    <n v="1.31"/>
    <n v="1.33"/>
    <n v="140000000000"/>
    <n v="1.33"/>
    <n v="1.329971469329529"/>
  </r>
  <r>
    <x v="78"/>
    <x v="1"/>
    <s v="KHR"/>
    <x v="6"/>
    <d v="2024-09-12T13:45:00"/>
    <d v="2025-03-13T13:45:00"/>
    <x v="30"/>
    <n v="1.38"/>
    <m/>
    <m/>
    <m/>
    <m/>
    <m/>
    <m/>
  </r>
  <r>
    <x v="78"/>
    <x v="1"/>
    <s v="KHR"/>
    <x v="7"/>
    <d v="2024-09-12T13:45:00"/>
    <d v="2025-09-11T13:45:00"/>
    <x v="13"/>
    <n v="1.4"/>
    <m/>
    <m/>
    <m/>
    <m/>
    <m/>
    <m/>
  </r>
  <r>
    <x v="78"/>
    <x v="1"/>
    <s v="USD"/>
    <x v="2"/>
    <d v="2024-09-12T13:45:00"/>
    <d v="2024-09-19T13:45:00"/>
    <x v="51"/>
    <m/>
    <m/>
    <m/>
    <m/>
    <m/>
    <m/>
    <m/>
  </r>
  <r>
    <x v="78"/>
    <x v="1"/>
    <s v="USD"/>
    <x v="3"/>
    <d v="2024-09-12T13:45:00"/>
    <d v="2024-09-26T13:45:00"/>
    <x v="51"/>
    <m/>
    <m/>
    <m/>
    <m/>
    <m/>
    <m/>
    <m/>
  </r>
  <r>
    <x v="78"/>
    <x v="1"/>
    <s v="USD"/>
    <x v="4"/>
    <d v="2024-09-12T13:45:00"/>
    <d v="2024-10-10T13:45:00"/>
    <x v="51"/>
    <m/>
    <m/>
    <m/>
    <m/>
    <m/>
    <m/>
    <m/>
  </r>
  <r>
    <x v="78"/>
    <x v="1"/>
    <s v="USD"/>
    <x v="5"/>
    <d v="2024-09-12T13:45:00"/>
    <d v="2024-12-12T13:45:00"/>
    <x v="15"/>
    <n v="1.1200000000000001"/>
    <n v="96170000"/>
    <n v="0.9"/>
    <n v="1.0900000000000001"/>
    <n v="50000000"/>
    <n v="1.04"/>
    <n v="1.0278153270250601"/>
  </r>
  <r>
    <x v="78"/>
    <x v="1"/>
    <s v="USD"/>
    <x v="6"/>
    <d v="2024-09-12T13:45:00"/>
    <d v="2025-03-13T13:45:00"/>
    <x v="34"/>
    <n v="1.1599999999999999"/>
    <n v="5000000"/>
    <n v="1.1599999999999999"/>
    <n v="1.1599999999999999"/>
    <n v="5000000"/>
    <n v="1.1599999999999999"/>
    <n v="1.1599999999999999"/>
  </r>
  <r>
    <x v="78"/>
    <x v="1"/>
    <s v="USD"/>
    <x v="7"/>
    <d v="2024-09-12T13:45:00"/>
    <d v="2025-09-11T13:45:00"/>
    <x v="34"/>
    <n v="1.18"/>
    <n v="13050000"/>
    <n v="1.18"/>
    <n v="1.18"/>
    <n v="13050000"/>
    <n v="1.18"/>
    <n v="1.18"/>
  </r>
  <r>
    <x v="79"/>
    <x v="1"/>
    <s v="KHR"/>
    <x v="2"/>
    <d v="2024-09-19T13:45:00"/>
    <d v="2024-09-26T13:45:00"/>
    <x v="55"/>
    <n v="0.75"/>
    <n v="326000000000"/>
    <n v="0.7"/>
    <n v="0.75"/>
    <n v="326000000000"/>
    <n v="0.75"/>
    <n v="0.73849693251533743"/>
  </r>
  <r>
    <x v="79"/>
    <x v="1"/>
    <s v="KHR"/>
    <x v="3"/>
    <d v="2024-09-19T13:45:00"/>
    <d v="2024-10-03T13:45:00"/>
    <x v="51"/>
    <m/>
    <m/>
    <m/>
    <m/>
    <m/>
    <m/>
    <m/>
  </r>
  <r>
    <x v="79"/>
    <x v="1"/>
    <s v="KHR"/>
    <x v="4"/>
    <d v="2024-09-19T13:45:00"/>
    <d v="2024-10-17T13:45:00"/>
    <x v="51"/>
    <m/>
    <m/>
    <m/>
    <m/>
    <m/>
    <m/>
    <m/>
  </r>
  <r>
    <x v="79"/>
    <x v="1"/>
    <s v="KHR"/>
    <x v="5"/>
    <d v="2024-09-19T13:45:00"/>
    <d v="2024-12-19T13:45:00"/>
    <x v="56"/>
    <n v="1.33"/>
    <m/>
    <m/>
    <m/>
    <m/>
    <m/>
    <m/>
  </r>
  <r>
    <x v="79"/>
    <x v="1"/>
    <s v="KHR"/>
    <x v="6"/>
    <d v="2024-09-19T13:45:00"/>
    <d v="2025-03-20T13:45:00"/>
    <x v="30"/>
    <n v="1.38"/>
    <n v="25000000000"/>
    <n v="1.38"/>
    <n v="1.38"/>
    <n v="25000000000"/>
    <n v="1.38"/>
    <n v="1.38"/>
  </r>
  <r>
    <x v="79"/>
    <x v="1"/>
    <s v="KHR"/>
    <x v="7"/>
    <d v="2024-09-19T13:45:00"/>
    <d v="2025-09-18T13:45:00"/>
    <x v="13"/>
    <n v="1.4"/>
    <n v="1000000"/>
    <n v="1.4"/>
    <n v="1.4"/>
    <n v="1000000"/>
    <n v="1.4"/>
    <n v="1.4"/>
  </r>
  <r>
    <x v="79"/>
    <x v="0"/>
    <s v="KHR"/>
    <x v="1"/>
    <d v="2024-09-20T00:00:00"/>
    <d v="2027-09-20T00:00:00"/>
    <x v="0"/>
    <n v="4.5"/>
    <n v="30000000000"/>
    <n v="5"/>
    <n v="5.5"/>
    <n v="20000000000"/>
    <s v="-"/>
    <n v="5.25"/>
  </r>
  <r>
    <x v="79"/>
    <x v="1"/>
    <s v="USD"/>
    <x v="2"/>
    <d v="2024-09-19T13:45:00"/>
    <d v="2024-09-26T13:45:00"/>
    <x v="51"/>
    <m/>
    <m/>
    <m/>
    <m/>
    <m/>
    <m/>
    <m/>
  </r>
  <r>
    <x v="79"/>
    <x v="1"/>
    <s v="USD"/>
    <x v="3"/>
    <d v="2024-09-19T13:45:00"/>
    <d v="2024-10-03T13:45:00"/>
    <x v="51"/>
    <m/>
    <m/>
    <m/>
    <m/>
    <m/>
    <m/>
    <m/>
  </r>
  <r>
    <x v="79"/>
    <x v="1"/>
    <s v="USD"/>
    <x v="4"/>
    <d v="2024-09-19T13:45:00"/>
    <d v="2024-10-17T13:45:00"/>
    <x v="51"/>
    <m/>
    <m/>
    <m/>
    <m/>
    <m/>
    <m/>
    <m/>
  </r>
  <r>
    <x v="79"/>
    <x v="1"/>
    <s v="USD"/>
    <x v="5"/>
    <d v="2024-09-19T13:45:00"/>
    <d v="2024-12-19T13:45:00"/>
    <x v="15"/>
    <n v="1.1200000000000001"/>
    <n v="83500000"/>
    <n v="0.9"/>
    <n v="1.04"/>
    <n v="50000000"/>
    <n v="1.03"/>
    <n v="1.013053892215569"/>
  </r>
  <r>
    <x v="79"/>
    <x v="1"/>
    <s v="USD"/>
    <x v="6"/>
    <d v="2024-09-19T13:45:00"/>
    <d v="2025-03-20T13:45:00"/>
    <x v="34"/>
    <n v="1.1599999999999999"/>
    <n v="11750000"/>
    <n v="1"/>
    <n v="1.1599999999999999"/>
    <n v="11750000"/>
    <n v="1.1599999999999999"/>
    <n v="1.1531914893617019"/>
  </r>
  <r>
    <x v="79"/>
    <x v="1"/>
    <s v="USD"/>
    <x v="7"/>
    <d v="2024-09-19T13:45:00"/>
    <d v="2025-09-18T13:45:00"/>
    <x v="34"/>
    <n v="1.18"/>
    <m/>
    <m/>
    <m/>
    <m/>
    <m/>
    <m/>
  </r>
  <r>
    <x v="80"/>
    <x v="1"/>
    <s v="KHR"/>
    <x v="2"/>
    <d v="2024-09-26T13:45:00"/>
    <d v="2024-10-03T13:45:00"/>
    <x v="55"/>
    <n v="0.75"/>
    <n v="210000000000"/>
    <n v="0.7"/>
    <n v="0.75"/>
    <n v="210000000000"/>
    <n v="0.75"/>
    <n v="0.74285714285714288"/>
  </r>
  <r>
    <x v="80"/>
    <x v="1"/>
    <s v="KHR"/>
    <x v="3"/>
    <d v="2024-09-26T13:45:00"/>
    <d v="2024-10-10T13:45:00"/>
    <x v="51"/>
    <m/>
    <m/>
    <m/>
    <m/>
    <m/>
    <m/>
    <m/>
  </r>
  <r>
    <x v="80"/>
    <x v="1"/>
    <s v="KHR"/>
    <x v="4"/>
    <d v="2024-09-26T13:45:00"/>
    <d v="2024-10-24T13:45:00"/>
    <x v="51"/>
    <m/>
    <m/>
    <m/>
    <m/>
    <m/>
    <m/>
    <m/>
  </r>
  <r>
    <x v="80"/>
    <x v="1"/>
    <s v="KHR"/>
    <x v="5"/>
    <d v="2024-09-26T13:45:00"/>
    <d v="2024-12-26T13:45:00"/>
    <x v="56"/>
    <n v="1.33"/>
    <m/>
    <m/>
    <m/>
    <m/>
    <m/>
    <m/>
  </r>
  <r>
    <x v="80"/>
    <x v="1"/>
    <s v="KHR"/>
    <x v="6"/>
    <d v="2024-09-26T13:45:00"/>
    <d v="2025-03-27T13:45:00"/>
    <x v="30"/>
    <n v="1.38"/>
    <n v="2000000000"/>
    <n v="1.37"/>
    <n v="1.37"/>
    <n v="2000000000"/>
    <n v="1.37"/>
    <n v="1.37"/>
  </r>
  <r>
    <x v="80"/>
    <x v="1"/>
    <s v="KHR"/>
    <x v="7"/>
    <d v="2024-09-26T13:45:00"/>
    <d v="2025-09-25T13:45:00"/>
    <x v="13"/>
    <n v="1.4"/>
    <m/>
    <m/>
    <m/>
    <m/>
    <m/>
    <m/>
  </r>
  <r>
    <x v="80"/>
    <x v="1"/>
    <s v="USD"/>
    <x v="2"/>
    <d v="2024-09-26T13:45:00"/>
    <d v="2024-10-03T13:45:00"/>
    <x v="51"/>
    <m/>
    <m/>
    <m/>
    <m/>
    <m/>
    <m/>
    <m/>
  </r>
  <r>
    <x v="80"/>
    <x v="1"/>
    <s v="USD"/>
    <x v="3"/>
    <d v="2024-09-26T13:45:00"/>
    <d v="2024-10-10T13:45:00"/>
    <x v="51"/>
    <m/>
    <m/>
    <m/>
    <m/>
    <m/>
    <m/>
    <m/>
  </r>
  <r>
    <x v="80"/>
    <x v="1"/>
    <s v="USD"/>
    <x v="4"/>
    <d v="2024-09-26T13:45:00"/>
    <d v="2024-10-24T13:45:00"/>
    <x v="51"/>
    <m/>
    <m/>
    <m/>
    <m/>
    <m/>
    <m/>
    <m/>
  </r>
  <r>
    <x v="80"/>
    <x v="1"/>
    <s v="USD"/>
    <x v="5"/>
    <d v="2024-09-26T13:45:00"/>
    <d v="2024-12-26T13:45:00"/>
    <x v="28"/>
    <n v="1.1200000000000001"/>
    <n v="65000000"/>
    <n v="0.9"/>
    <n v="1.03"/>
    <n v="60000000"/>
    <n v="1.03"/>
    <n v="1.02"/>
  </r>
  <r>
    <x v="80"/>
    <x v="1"/>
    <s v="USD"/>
    <x v="6"/>
    <d v="2024-09-26T13:45:00"/>
    <d v="2025-03-27T13:45:00"/>
    <x v="34"/>
    <n v="1.1599999999999999"/>
    <n v="3000000"/>
    <n v="1.1599999999999999"/>
    <n v="1.1599999999999999"/>
    <n v="3000000"/>
    <n v="1.1599999999999999"/>
    <n v="1.1599999999999999"/>
  </r>
  <r>
    <x v="80"/>
    <x v="1"/>
    <s v="USD"/>
    <x v="7"/>
    <d v="2024-09-26T13:45:00"/>
    <d v="2025-09-25T13:45:00"/>
    <x v="34"/>
    <n v="1.18"/>
    <n v="3150000"/>
    <n v="1.17"/>
    <n v="1.18"/>
    <n v="3150000"/>
    <n v="1.18"/>
    <n v="1.17015873015873"/>
  </r>
  <r>
    <x v="81"/>
    <x v="1"/>
    <s v="KHR"/>
    <x v="2"/>
    <d v="2024-10-10T13:45:00"/>
    <d v="2024-10-17T13:45:00"/>
    <x v="55"/>
    <n v="0.75"/>
    <n v="412000000000"/>
    <n v="0.75"/>
    <n v="0.75"/>
    <n v="412000000000"/>
    <n v="0.75"/>
    <n v="0.75"/>
  </r>
  <r>
    <x v="81"/>
    <x v="1"/>
    <s v="KHR"/>
    <x v="3"/>
    <d v="2024-10-10T13:45:00"/>
    <d v="2024-10-24T13:45:00"/>
    <x v="51"/>
    <m/>
    <m/>
    <m/>
    <m/>
    <m/>
    <m/>
    <m/>
  </r>
  <r>
    <x v="81"/>
    <x v="1"/>
    <s v="KHR"/>
    <x v="4"/>
    <d v="2024-10-10T13:45:00"/>
    <d v="2024-11-07T13:45:00"/>
    <x v="51"/>
    <m/>
    <m/>
    <m/>
    <m/>
    <m/>
    <m/>
    <m/>
  </r>
  <r>
    <x v="81"/>
    <x v="1"/>
    <s v="KHR"/>
    <x v="5"/>
    <d v="2024-10-10T13:45:00"/>
    <d v="2025-01-09T13:45:00"/>
    <x v="56"/>
    <n v="1.33"/>
    <n v="57549000000"/>
    <n v="1"/>
    <n v="1.33"/>
    <n v="57549000000"/>
    <n v="1.33"/>
    <n v="1.3236355106083511"/>
  </r>
  <r>
    <x v="81"/>
    <x v="1"/>
    <s v="KHR"/>
    <x v="6"/>
    <d v="2024-10-10T13:45:00"/>
    <d v="2025-04-10T13:45:00"/>
    <x v="30"/>
    <n v="1.38"/>
    <n v="2000000000"/>
    <n v="0.5"/>
    <n v="0.5"/>
    <n v="2000000000"/>
    <n v="0.5"/>
    <n v="0.5"/>
  </r>
  <r>
    <x v="81"/>
    <x v="1"/>
    <s v="KHR"/>
    <x v="7"/>
    <d v="2024-10-10T13:45:00"/>
    <d v="2025-10-09T13:45:00"/>
    <x v="13"/>
    <n v="1.4"/>
    <m/>
    <m/>
    <m/>
    <m/>
    <m/>
    <m/>
  </r>
  <r>
    <x v="81"/>
    <x v="1"/>
    <s v="USD"/>
    <x v="2"/>
    <d v="2024-10-10T13:45:00"/>
    <d v="2024-10-17T13:45:00"/>
    <x v="51"/>
    <m/>
    <m/>
    <m/>
    <m/>
    <m/>
    <m/>
    <m/>
  </r>
  <r>
    <x v="81"/>
    <x v="1"/>
    <s v="USD"/>
    <x v="3"/>
    <d v="2024-10-10T13:45:00"/>
    <d v="2024-10-24T13:45:00"/>
    <x v="51"/>
    <m/>
    <m/>
    <m/>
    <m/>
    <m/>
    <m/>
    <m/>
  </r>
  <r>
    <x v="81"/>
    <x v="1"/>
    <s v="USD"/>
    <x v="4"/>
    <d v="2024-10-10T13:45:00"/>
    <d v="2024-11-07T13:45:00"/>
    <x v="51"/>
    <m/>
    <m/>
    <m/>
    <m/>
    <m/>
    <m/>
    <m/>
  </r>
  <r>
    <x v="81"/>
    <x v="1"/>
    <s v="USD"/>
    <x v="5"/>
    <d v="2024-10-10T13:45:00"/>
    <d v="2025-01-09T13:45:00"/>
    <x v="28"/>
    <n v="1.1200000000000001"/>
    <n v="120980000"/>
    <n v="0.5"/>
    <n v="1.1200000000000001"/>
    <n v="60000000"/>
    <n v="1.02"/>
    <n v="1.023036865597619"/>
  </r>
  <r>
    <x v="81"/>
    <x v="1"/>
    <s v="USD"/>
    <x v="6"/>
    <d v="2024-10-10T13:45:00"/>
    <d v="2025-04-10T13:45:00"/>
    <x v="34"/>
    <n v="1.1599999999999999"/>
    <n v="16150000"/>
    <n v="0.5"/>
    <n v="1.1599999999999999"/>
    <n v="16150000"/>
    <n v="1.1599999999999999"/>
    <n v="1.0944272445820431"/>
  </r>
  <r>
    <x v="81"/>
    <x v="1"/>
    <s v="USD"/>
    <x v="7"/>
    <d v="2024-10-10T13:45:00"/>
    <d v="2025-10-09T13:45:00"/>
    <x v="34"/>
    <n v="1.18"/>
    <n v="25200000"/>
    <n v="1.18"/>
    <n v="1.18"/>
    <n v="25200000"/>
    <n v="1.18"/>
    <n v="1.18"/>
  </r>
  <r>
    <x v="82"/>
    <x v="1"/>
    <s v="KHR"/>
    <x v="2"/>
    <d v="2024-10-17T13:45:00"/>
    <d v="2024-10-24T13:45:00"/>
    <x v="55"/>
    <n v="0.75"/>
    <n v="322000000000"/>
    <n v="0.7"/>
    <n v="0.75"/>
    <n v="322000000000"/>
    <n v="0.75"/>
    <n v="0.74378881987577639"/>
  </r>
  <r>
    <x v="82"/>
    <x v="1"/>
    <s v="KHR"/>
    <x v="3"/>
    <d v="2024-10-17T13:45:00"/>
    <d v="2024-10-31T13:45:00"/>
    <x v="51"/>
    <m/>
    <m/>
    <m/>
    <m/>
    <m/>
    <m/>
    <m/>
  </r>
  <r>
    <x v="82"/>
    <x v="1"/>
    <s v="KHR"/>
    <x v="4"/>
    <d v="2024-10-17T13:45:00"/>
    <d v="2024-11-14T13:45:00"/>
    <x v="51"/>
    <m/>
    <m/>
    <m/>
    <m/>
    <m/>
    <m/>
    <m/>
  </r>
  <r>
    <x v="82"/>
    <x v="1"/>
    <s v="KHR"/>
    <x v="5"/>
    <d v="2024-10-17T13:45:00"/>
    <d v="2025-01-16T13:45:00"/>
    <x v="56"/>
    <n v="1.33"/>
    <n v="50000000000"/>
    <n v="1.33"/>
    <n v="1.33"/>
    <n v="50000000000"/>
    <n v="1.33"/>
    <n v="1.33"/>
  </r>
  <r>
    <x v="82"/>
    <x v="1"/>
    <s v="KHR"/>
    <x v="6"/>
    <d v="2024-10-17T13:45:00"/>
    <d v="2025-04-17T13:45:00"/>
    <x v="30"/>
    <n v="1.38"/>
    <m/>
    <m/>
    <m/>
    <m/>
    <m/>
    <m/>
  </r>
  <r>
    <x v="82"/>
    <x v="1"/>
    <s v="KHR"/>
    <x v="7"/>
    <d v="2024-10-17T13:45:00"/>
    <d v="2025-10-16T13:45:00"/>
    <x v="13"/>
    <n v="1.4"/>
    <m/>
    <m/>
    <m/>
    <m/>
    <m/>
    <m/>
  </r>
  <r>
    <x v="82"/>
    <x v="0"/>
    <s v="KHR"/>
    <x v="10"/>
    <d v="2024-10-18T00:00:00"/>
    <m/>
    <x v="0"/>
    <m/>
    <m/>
    <m/>
    <m/>
    <m/>
    <s v="-"/>
    <m/>
  </r>
  <r>
    <x v="82"/>
    <x v="1"/>
    <s v="USD"/>
    <x v="2"/>
    <d v="2024-10-17T13:45:00"/>
    <d v="2024-10-24T13:45:00"/>
    <x v="51"/>
    <m/>
    <m/>
    <m/>
    <m/>
    <m/>
    <m/>
    <m/>
  </r>
  <r>
    <x v="82"/>
    <x v="1"/>
    <s v="USD"/>
    <x v="3"/>
    <d v="2024-10-17T13:45:00"/>
    <d v="2024-10-31T13:45:00"/>
    <x v="51"/>
    <m/>
    <m/>
    <m/>
    <m/>
    <m/>
    <m/>
    <m/>
  </r>
  <r>
    <x v="82"/>
    <x v="1"/>
    <s v="USD"/>
    <x v="4"/>
    <d v="2024-10-17T13:45:00"/>
    <d v="2024-11-14T13:45:00"/>
    <x v="51"/>
    <m/>
    <m/>
    <m/>
    <m/>
    <m/>
    <m/>
    <m/>
  </r>
  <r>
    <x v="82"/>
    <x v="1"/>
    <s v="USD"/>
    <x v="5"/>
    <d v="2024-10-17T13:45:00"/>
    <d v="2025-01-16T13:45:00"/>
    <x v="28"/>
    <n v="1.1200000000000001"/>
    <n v="41750000"/>
    <n v="0.95"/>
    <n v="1.1000000000000001"/>
    <n v="41750000"/>
    <n v="1.1000000000000001"/>
    <n v="1.023844311377246"/>
  </r>
  <r>
    <x v="82"/>
    <x v="1"/>
    <s v="USD"/>
    <x v="6"/>
    <d v="2024-10-17T13:45:00"/>
    <d v="2025-04-17T13:45:00"/>
    <x v="34"/>
    <n v="1.1599999999999999"/>
    <n v="5000000"/>
    <n v="1.1599999999999999"/>
    <n v="1.1599999999999999"/>
    <n v="5000000"/>
    <n v="1.1599999999999999"/>
    <n v="1.1599999999999999"/>
  </r>
  <r>
    <x v="82"/>
    <x v="1"/>
    <s v="USD"/>
    <x v="7"/>
    <d v="2024-10-17T13:45:00"/>
    <d v="2025-10-16T13:45:00"/>
    <x v="34"/>
    <n v="1.18"/>
    <m/>
    <m/>
    <m/>
    <m/>
    <m/>
    <m/>
  </r>
  <r>
    <x v="83"/>
    <x v="1"/>
    <s v="KHR"/>
    <x v="2"/>
    <d v="2024-10-24T13:45:00"/>
    <d v="2024-10-31T13:45:00"/>
    <x v="55"/>
    <n v="0.75"/>
    <n v="412000000000"/>
    <n v="0.7"/>
    <n v="0.75"/>
    <n v="412000000000"/>
    <n v="0.75"/>
    <n v="0.74514563106796117"/>
  </r>
  <r>
    <x v="83"/>
    <x v="1"/>
    <s v="KHR"/>
    <x v="3"/>
    <d v="2024-10-24T13:45:00"/>
    <d v="2024-11-07T13:45:00"/>
    <x v="51"/>
    <m/>
    <m/>
    <m/>
    <m/>
    <m/>
    <m/>
    <m/>
  </r>
  <r>
    <x v="83"/>
    <x v="1"/>
    <s v="KHR"/>
    <x v="4"/>
    <d v="2024-10-24T13:45:00"/>
    <d v="2024-11-21T13:45:00"/>
    <x v="51"/>
    <m/>
    <m/>
    <m/>
    <m/>
    <m/>
    <m/>
    <m/>
  </r>
  <r>
    <x v="83"/>
    <x v="1"/>
    <s v="KHR"/>
    <x v="5"/>
    <d v="2024-10-24T13:45:00"/>
    <d v="2025-01-23T13:45:00"/>
    <x v="56"/>
    <n v="1.33"/>
    <n v="149000000000"/>
    <n v="1"/>
    <n v="1.33"/>
    <n v="140000000000"/>
    <n v="1.33"/>
    <n v="1.3100671140939599"/>
  </r>
  <r>
    <x v="83"/>
    <x v="1"/>
    <s v="KHR"/>
    <x v="6"/>
    <d v="2024-10-24T13:45:00"/>
    <d v="2025-04-24T13:45:00"/>
    <x v="30"/>
    <n v="1.38"/>
    <m/>
    <m/>
    <m/>
    <m/>
    <m/>
    <m/>
  </r>
  <r>
    <x v="83"/>
    <x v="1"/>
    <s v="KHR"/>
    <x v="7"/>
    <d v="2024-10-24T13:45:00"/>
    <d v="2025-10-23T13:45:00"/>
    <x v="13"/>
    <n v="1.4"/>
    <n v="4000000000"/>
    <n v="1.4"/>
    <n v="1.4"/>
    <n v="4000000000"/>
    <n v="1.4"/>
    <n v="1.4"/>
  </r>
  <r>
    <x v="83"/>
    <x v="1"/>
    <s v="USD"/>
    <x v="2"/>
    <d v="2024-10-24T13:45:00"/>
    <d v="2024-10-31T13:45:00"/>
    <x v="51"/>
    <m/>
    <m/>
    <m/>
    <m/>
    <m/>
    <m/>
    <m/>
  </r>
  <r>
    <x v="83"/>
    <x v="1"/>
    <s v="USD"/>
    <x v="3"/>
    <d v="2024-10-24T13:45:00"/>
    <d v="2024-11-07T13:45:00"/>
    <x v="51"/>
    <m/>
    <m/>
    <m/>
    <m/>
    <m/>
    <m/>
    <m/>
  </r>
  <r>
    <x v="83"/>
    <x v="1"/>
    <s v="USD"/>
    <x v="4"/>
    <d v="2024-10-24T13:45:00"/>
    <d v="2024-11-21T13:45:00"/>
    <x v="51"/>
    <m/>
    <m/>
    <m/>
    <m/>
    <m/>
    <m/>
    <m/>
  </r>
  <r>
    <x v="83"/>
    <x v="1"/>
    <s v="USD"/>
    <x v="5"/>
    <d v="2024-10-24T13:45:00"/>
    <d v="2025-01-23T13:45:00"/>
    <x v="28"/>
    <n v="1.1200000000000001"/>
    <n v="99695000"/>
    <n v="0.8"/>
    <n v="1.1200000000000001"/>
    <n v="60000000"/>
    <n v="1.0900000000000001"/>
    <n v="1.027132754902452"/>
  </r>
  <r>
    <x v="83"/>
    <x v="1"/>
    <s v="USD"/>
    <x v="6"/>
    <d v="2024-10-24T13:45:00"/>
    <d v="2025-04-24T13:45:00"/>
    <x v="34"/>
    <n v="1.1599999999999999"/>
    <n v="5000000"/>
    <n v="1.1599999999999999"/>
    <n v="1.1599999999999999"/>
    <n v="5000000"/>
    <n v="1.1599999999999999"/>
    <n v="1.1599999999999999"/>
  </r>
  <r>
    <x v="83"/>
    <x v="1"/>
    <s v="USD"/>
    <x v="7"/>
    <d v="2024-10-24T13:45:00"/>
    <d v="2025-10-23T13:45:00"/>
    <x v="34"/>
    <n v="1.18"/>
    <n v="30000000"/>
    <n v="1.18"/>
    <n v="1.18"/>
    <n v="30000000"/>
    <n v="1.18"/>
    <n v="1.18"/>
  </r>
  <r>
    <x v="84"/>
    <x v="1"/>
    <s v="KHR"/>
    <x v="2"/>
    <d v="2024-10-31T13:45:00"/>
    <d v="2024-11-07T13:45:00"/>
    <x v="55"/>
    <n v="0.75"/>
    <n v="130000000000"/>
    <n v="0.7"/>
    <n v="0.75"/>
    <n v="130000000000"/>
    <n v="0.75"/>
    <n v="0.71923076923076923"/>
  </r>
  <r>
    <x v="84"/>
    <x v="1"/>
    <s v="KHR"/>
    <x v="3"/>
    <d v="2024-10-31T13:45:00"/>
    <d v="2024-11-14T13:45:00"/>
    <x v="51"/>
    <m/>
    <m/>
    <m/>
    <m/>
    <m/>
    <m/>
    <m/>
  </r>
  <r>
    <x v="84"/>
    <x v="1"/>
    <s v="KHR"/>
    <x v="4"/>
    <d v="2024-10-31T13:45:00"/>
    <d v="2024-11-28T13:45:00"/>
    <x v="51"/>
    <m/>
    <m/>
    <m/>
    <m/>
    <m/>
    <m/>
    <m/>
  </r>
  <r>
    <x v="84"/>
    <x v="1"/>
    <s v="KHR"/>
    <x v="5"/>
    <d v="2024-10-31T13:45:00"/>
    <d v="2025-01-30T13:45:00"/>
    <x v="56"/>
    <n v="1.33"/>
    <n v="800000000"/>
    <n v="0.5"/>
    <n v="1.1000000000000001"/>
    <n v="800000000"/>
    <n v="1.1000000000000001"/>
    <n v="0.65"/>
  </r>
  <r>
    <x v="84"/>
    <x v="1"/>
    <s v="KHR"/>
    <x v="6"/>
    <d v="2024-10-31T13:45:00"/>
    <d v="2025-05-01T13:45:00"/>
    <x v="30"/>
    <n v="1.38"/>
    <m/>
    <m/>
    <m/>
    <m/>
    <m/>
    <m/>
  </r>
  <r>
    <x v="84"/>
    <x v="1"/>
    <s v="KHR"/>
    <x v="7"/>
    <d v="2024-10-31T13:45:00"/>
    <d v="2025-10-30T13:45:00"/>
    <x v="13"/>
    <n v="1.4"/>
    <m/>
    <m/>
    <m/>
    <m/>
    <m/>
    <m/>
  </r>
  <r>
    <x v="84"/>
    <x v="1"/>
    <s v="USD"/>
    <x v="2"/>
    <d v="2024-10-31T13:45:00"/>
    <d v="2024-11-07T13:45:00"/>
    <x v="51"/>
    <m/>
    <m/>
    <m/>
    <m/>
    <m/>
    <m/>
    <m/>
  </r>
  <r>
    <x v="84"/>
    <x v="1"/>
    <s v="USD"/>
    <x v="3"/>
    <d v="2024-10-31T13:45:00"/>
    <d v="2024-11-14T13:45:00"/>
    <x v="51"/>
    <m/>
    <m/>
    <m/>
    <m/>
    <m/>
    <m/>
    <m/>
  </r>
  <r>
    <x v="84"/>
    <x v="1"/>
    <s v="USD"/>
    <x v="4"/>
    <d v="2024-10-31T13:45:00"/>
    <d v="2024-11-28T13:45:00"/>
    <x v="51"/>
    <m/>
    <m/>
    <m/>
    <m/>
    <m/>
    <m/>
    <m/>
  </r>
  <r>
    <x v="84"/>
    <x v="1"/>
    <s v="USD"/>
    <x v="5"/>
    <d v="2024-10-31T13:45:00"/>
    <d v="2025-01-30T13:45:00"/>
    <x v="28"/>
    <n v="1.1200000000000001"/>
    <n v="18180000"/>
    <n v="0.5"/>
    <n v="1.08"/>
    <n v="18180000"/>
    <n v="1.08"/>
    <n v="0.99766776677667757"/>
  </r>
  <r>
    <x v="84"/>
    <x v="1"/>
    <s v="USD"/>
    <x v="6"/>
    <d v="2024-10-31T13:45:00"/>
    <d v="2025-05-01T13:45:00"/>
    <x v="34"/>
    <n v="1.1599999999999999"/>
    <m/>
    <m/>
    <m/>
    <m/>
    <m/>
    <m/>
  </r>
  <r>
    <x v="84"/>
    <x v="1"/>
    <s v="USD"/>
    <x v="7"/>
    <d v="2024-10-31T13:45:00"/>
    <d v="2025-10-30T13:45:00"/>
    <x v="34"/>
    <n v="1.18"/>
    <n v="8000000"/>
    <n v="1.1599999999999999"/>
    <n v="1.18"/>
    <n v="8000000"/>
    <n v="1.18"/>
    <n v="1.1725000000000001"/>
  </r>
  <r>
    <x v="85"/>
    <x v="1"/>
    <s v="KHR"/>
    <x v="2"/>
    <d v="2024-11-07T00:00:00"/>
    <d v="2024-11-14T00:00:00"/>
    <x v="55"/>
    <n v="0.75"/>
    <n v="383000000000"/>
    <n v="0.7"/>
    <n v="0.75"/>
    <n v="383000000000"/>
    <n v="0.75"/>
    <n v="0.7199738903394256"/>
  </r>
  <r>
    <x v="85"/>
    <x v="1"/>
    <s v="KHR"/>
    <x v="3"/>
    <d v="2024-11-07T00:00:00"/>
    <d v="2024-11-21T00:00:00"/>
    <x v="51"/>
    <m/>
    <m/>
    <m/>
    <m/>
    <m/>
    <m/>
    <m/>
  </r>
  <r>
    <x v="85"/>
    <x v="1"/>
    <s v="KHR"/>
    <x v="4"/>
    <d v="2024-11-07T00:00:00"/>
    <d v="2024-12-05T00:00:00"/>
    <x v="51"/>
    <m/>
    <m/>
    <m/>
    <m/>
    <m/>
    <m/>
    <m/>
  </r>
  <r>
    <x v="85"/>
    <x v="1"/>
    <s v="KHR"/>
    <x v="5"/>
    <d v="2024-11-07T00:00:00"/>
    <d v="2025-02-06T00:00:00"/>
    <x v="56"/>
    <n v="1.33"/>
    <n v="6200000000"/>
    <n v="0.75"/>
    <n v="0.75"/>
    <n v="6200000000"/>
    <n v="0.75"/>
    <n v="0.75"/>
  </r>
  <r>
    <x v="85"/>
    <x v="1"/>
    <s v="KHR"/>
    <x v="6"/>
    <d v="2024-11-07T00:00:00"/>
    <d v="2025-05-08T00:00:00"/>
    <x v="30"/>
    <n v="1.38"/>
    <n v="600000000"/>
    <n v="1"/>
    <n v="1"/>
    <n v="600000000"/>
    <n v="1"/>
    <n v="1"/>
  </r>
  <r>
    <x v="85"/>
    <x v="1"/>
    <s v="KHR"/>
    <x v="7"/>
    <d v="2024-11-07T00:00:00"/>
    <d v="2025-11-06T00:00:00"/>
    <x v="13"/>
    <n v="1.4"/>
    <m/>
    <m/>
    <m/>
    <m/>
    <m/>
    <m/>
  </r>
  <r>
    <x v="85"/>
    <x v="1"/>
    <s v="USD"/>
    <x v="2"/>
    <d v="2024-11-07T00:00:00"/>
    <d v="2024-11-14T00:00:00"/>
    <x v="51"/>
    <m/>
    <m/>
    <m/>
    <m/>
    <m/>
    <m/>
    <m/>
  </r>
  <r>
    <x v="85"/>
    <x v="1"/>
    <s v="USD"/>
    <x v="3"/>
    <d v="2024-11-07T00:00:00"/>
    <d v="2024-11-21T00:00:00"/>
    <x v="51"/>
    <m/>
    <m/>
    <m/>
    <m/>
    <m/>
    <m/>
    <m/>
  </r>
  <r>
    <x v="85"/>
    <x v="1"/>
    <s v="USD"/>
    <x v="4"/>
    <d v="2024-11-07T00:00:00"/>
    <d v="2024-12-05T00:00:00"/>
    <x v="51"/>
    <m/>
    <m/>
    <m/>
    <m/>
    <m/>
    <m/>
    <m/>
  </r>
  <r>
    <x v="85"/>
    <x v="1"/>
    <s v="USD"/>
    <x v="5"/>
    <d v="2024-11-07T00:00:00"/>
    <d v="2025-02-06T00:00:00"/>
    <x v="28"/>
    <n v="1.1200000000000001"/>
    <n v="62380000"/>
    <n v="0.7"/>
    <n v="1.07"/>
    <n v="60000000"/>
    <n v="1.07"/>
    <n v="1.008977236293684"/>
  </r>
  <r>
    <x v="85"/>
    <x v="1"/>
    <s v="USD"/>
    <x v="6"/>
    <d v="2024-11-07T00:00:00"/>
    <d v="2025-05-08T00:00:00"/>
    <x v="34"/>
    <n v="1.1599999999999999"/>
    <n v="150000"/>
    <n v="0.8"/>
    <n v="0.8"/>
    <n v="150000"/>
    <n v="0.8"/>
    <n v="0.8"/>
  </r>
  <r>
    <x v="85"/>
    <x v="1"/>
    <s v="USD"/>
    <x v="7"/>
    <d v="2024-11-07T00:00:00"/>
    <d v="2025-11-06T00:00:00"/>
    <x v="34"/>
    <n v="1.18"/>
    <n v="10300000"/>
    <n v="1.17"/>
    <n v="1.18"/>
    <n v="10300000"/>
    <n v="1.18"/>
    <n v="1.177766990291262"/>
  </r>
  <r>
    <x v="86"/>
    <x v="0"/>
    <s v="KHR"/>
    <x v="10"/>
    <d v="2024-11-19T00:00:00"/>
    <m/>
    <x v="0"/>
    <m/>
    <m/>
    <m/>
    <m/>
    <m/>
    <s v="-"/>
    <m/>
  </r>
  <r>
    <x v="87"/>
    <x v="1"/>
    <s v="KHR"/>
    <x v="2"/>
    <d v="2024-11-21T00:00:00"/>
    <d v="2024-11-28T00:00:00"/>
    <x v="55"/>
    <n v="0.75"/>
    <n v="648000000000"/>
    <n v="0.7"/>
    <n v="0.75"/>
    <n v="648000000000"/>
    <n v="0.75"/>
    <n v="0.73996913580246915"/>
  </r>
  <r>
    <x v="87"/>
    <x v="1"/>
    <s v="KHR"/>
    <x v="3"/>
    <d v="2024-11-21T00:00:00"/>
    <d v="2024-12-05T00:00:00"/>
    <x v="51"/>
    <m/>
    <m/>
    <m/>
    <m/>
    <m/>
    <m/>
    <m/>
  </r>
  <r>
    <x v="87"/>
    <x v="1"/>
    <s v="KHR"/>
    <x v="4"/>
    <d v="2024-11-21T00:00:00"/>
    <d v="2024-12-19T00:00:00"/>
    <x v="51"/>
    <m/>
    <m/>
    <m/>
    <m/>
    <m/>
    <m/>
    <m/>
  </r>
  <r>
    <x v="87"/>
    <x v="1"/>
    <s v="KHR"/>
    <x v="5"/>
    <d v="2024-11-21T00:00:00"/>
    <d v="2025-02-20T00:00:00"/>
    <x v="56"/>
    <n v="1.33"/>
    <n v="145390000000"/>
    <m/>
    <n v="1.33"/>
    <n v="140000000000"/>
    <n v="1.33"/>
    <n v="1.3074145402022199"/>
  </r>
  <r>
    <x v="87"/>
    <x v="1"/>
    <s v="KHR"/>
    <x v="6"/>
    <d v="2024-11-21T00:00:00"/>
    <d v="2025-05-22T00:00:00"/>
    <x v="30"/>
    <n v="1.38"/>
    <m/>
    <m/>
    <m/>
    <m/>
    <m/>
    <m/>
  </r>
  <r>
    <x v="87"/>
    <x v="1"/>
    <s v="KHR"/>
    <x v="7"/>
    <d v="2024-11-21T00:00:00"/>
    <d v="2025-11-20T00:00:00"/>
    <x v="13"/>
    <n v="1.4"/>
    <m/>
    <m/>
    <m/>
    <m/>
    <m/>
    <m/>
  </r>
  <r>
    <x v="87"/>
    <x v="1"/>
    <s v="USD"/>
    <x v="2"/>
    <d v="2024-11-21T00:00:00"/>
    <d v="2024-11-28T00:00:00"/>
    <x v="51"/>
    <m/>
    <m/>
    <m/>
    <m/>
    <m/>
    <m/>
    <m/>
  </r>
  <r>
    <x v="87"/>
    <x v="1"/>
    <s v="USD"/>
    <x v="3"/>
    <d v="2024-11-21T00:00:00"/>
    <d v="2024-12-05T00:00:00"/>
    <x v="51"/>
    <m/>
    <m/>
    <m/>
    <m/>
    <m/>
    <m/>
    <m/>
  </r>
  <r>
    <x v="87"/>
    <x v="1"/>
    <s v="USD"/>
    <x v="4"/>
    <d v="2024-11-21T00:00:00"/>
    <d v="2024-12-19T00:00:00"/>
    <x v="51"/>
    <m/>
    <m/>
    <m/>
    <m/>
    <m/>
    <m/>
    <m/>
  </r>
  <r>
    <x v="87"/>
    <x v="1"/>
    <s v="USD"/>
    <x v="5"/>
    <d v="2024-11-21T00:00:00"/>
    <d v="2025-02-20T00:00:00"/>
    <x v="28"/>
    <n v="1.1200000000000001"/>
    <n v="136000000"/>
    <n v="1.06"/>
    <n v="1.06"/>
    <n v="60000000"/>
    <n v="1.03"/>
    <n v="0.93246323529411768"/>
  </r>
  <r>
    <x v="87"/>
    <x v="1"/>
    <s v="USD"/>
    <x v="6"/>
    <d v="2024-11-21T00:00:00"/>
    <d v="2025-05-22T00:00:00"/>
    <x v="34"/>
    <n v="1.1599999999999999"/>
    <n v="50000000"/>
    <n v="1.1599999999999999"/>
    <n v="1.1599999999999999"/>
    <n v="30000000"/>
    <n v="1.1599999999999999"/>
    <n v="1.1599999999999999"/>
  </r>
  <r>
    <x v="87"/>
    <x v="1"/>
    <s v="USD"/>
    <x v="7"/>
    <d v="2024-11-21T00:00:00"/>
    <d v="2025-11-20T00:00:00"/>
    <x v="34"/>
    <n v="1.18"/>
    <n v="30000000"/>
    <n v="1.18"/>
    <n v="1.18"/>
    <n v="30000000"/>
    <n v="1.18"/>
    <n v="1.18"/>
  </r>
  <r>
    <x v="88"/>
    <x v="1"/>
    <s v="KHR"/>
    <x v="2"/>
    <d v="2024-11-28T00:00:00"/>
    <d v="2024-12-05T00:00:00"/>
    <x v="55"/>
    <n v="0.75"/>
    <n v="542000000000"/>
    <n v="0.7"/>
    <n v="0.75"/>
    <n v="542000000000"/>
    <n v="0.75"/>
    <n v="0.75"/>
  </r>
  <r>
    <x v="88"/>
    <x v="1"/>
    <s v="KHR"/>
    <x v="3"/>
    <d v="2024-11-28T00:00:00"/>
    <d v="2024-12-12T00:00:00"/>
    <x v="51"/>
    <m/>
    <m/>
    <m/>
    <m/>
    <m/>
    <m/>
    <m/>
  </r>
  <r>
    <x v="88"/>
    <x v="1"/>
    <s v="KHR"/>
    <x v="4"/>
    <d v="2024-11-28T00:00:00"/>
    <d v="2024-12-26T00:00:00"/>
    <x v="51"/>
    <m/>
    <m/>
    <m/>
    <m/>
    <m/>
    <m/>
    <m/>
  </r>
  <r>
    <x v="88"/>
    <x v="1"/>
    <s v="KHR"/>
    <x v="5"/>
    <d v="2024-11-28T00:00:00"/>
    <d v="2025-02-27T00:00:00"/>
    <x v="56"/>
    <n v="1.33"/>
    <n v="100000000000"/>
    <n v="1.33"/>
    <n v="1.33"/>
    <n v="100000000000"/>
    <n v="1.33"/>
    <n v="1.33"/>
  </r>
  <r>
    <x v="88"/>
    <x v="1"/>
    <s v="KHR"/>
    <x v="6"/>
    <d v="2024-11-28T00:00:00"/>
    <d v="2025-05-29T00:00:00"/>
    <x v="30"/>
    <n v="1.38"/>
    <m/>
    <m/>
    <m/>
    <m/>
    <m/>
    <m/>
  </r>
  <r>
    <x v="88"/>
    <x v="1"/>
    <s v="KHR"/>
    <x v="7"/>
    <d v="2024-11-28T00:00:00"/>
    <d v="2025-11-27T00:00:00"/>
    <x v="13"/>
    <n v="1.4"/>
    <m/>
    <m/>
    <m/>
    <m/>
    <m/>
    <m/>
  </r>
  <r>
    <x v="88"/>
    <x v="1"/>
    <s v="USD"/>
    <x v="2"/>
    <d v="2024-11-28T00:00:00"/>
    <d v="2024-12-05T00:00:00"/>
    <x v="51"/>
    <m/>
    <m/>
    <m/>
    <m/>
    <m/>
    <m/>
    <m/>
  </r>
  <r>
    <x v="88"/>
    <x v="1"/>
    <s v="USD"/>
    <x v="3"/>
    <d v="2024-11-28T00:00:00"/>
    <d v="2024-12-12T00:00:00"/>
    <x v="51"/>
    <m/>
    <m/>
    <m/>
    <m/>
    <m/>
    <m/>
    <m/>
  </r>
  <r>
    <x v="88"/>
    <x v="1"/>
    <s v="USD"/>
    <x v="4"/>
    <d v="2024-11-28T00:00:00"/>
    <d v="2024-12-26T00:00:00"/>
    <x v="51"/>
    <m/>
    <m/>
    <m/>
    <m/>
    <m/>
    <m/>
    <m/>
  </r>
  <r>
    <x v="88"/>
    <x v="1"/>
    <s v="USD"/>
    <x v="5"/>
    <d v="2024-11-28T00:00:00"/>
    <d v="2025-02-27T00:00:00"/>
    <x v="28"/>
    <n v="1.1200000000000001"/>
    <n v="133600000"/>
    <n v="0.5"/>
    <n v="1.02"/>
    <n v="60000000"/>
    <n v="1.02"/>
    <n v="1.0029940119760481"/>
  </r>
  <r>
    <x v="88"/>
    <x v="1"/>
    <s v="USD"/>
    <x v="6"/>
    <d v="2024-11-28T00:00:00"/>
    <d v="2025-05-29T00:00:00"/>
    <x v="34"/>
    <n v="1.1599999999999999"/>
    <n v="32150000"/>
    <n v="1.1499999999999999"/>
    <n v="1.1599999999999999"/>
    <n v="30000000"/>
    <n v="1.1499999999999999"/>
    <n v="1.150637636080871"/>
  </r>
  <r>
    <x v="88"/>
    <x v="1"/>
    <s v="USD"/>
    <x v="7"/>
    <d v="2024-11-28T00:00:00"/>
    <d v="2025-11-27T00:00:00"/>
    <x v="34"/>
    <n v="1.18"/>
    <n v="16200000"/>
    <n v="1"/>
    <n v="1.18"/>
    <n v="16200000"/>
    <n v="1.18"/>
    <n v="1.1111111111111109"/>
  </r>
  <r>
    <x v="89"/>
    <x v="1"/>
    <s v="KHR"/>
    <x v="2"/>
    <d v="2024-12-05T00:00:00"/>
    <d v="2024-12-12T00:00:00"/>
    <x v="55"/>
    <n v="0.75"/>
    <n v="460000000000"/>
    <n v="0.75"/>
    <n v="0.75"/>
    <n v="460000000000"/>
    <n v="0.75"/>
    <n v="0.99628252788104088"/>
  </r>
  <r>
    <x v="89"/>
    <x v="1"/>
    <s v="KHR"/>
    <x v="3"/>
    <d v="2024-12-05T00:00:00"/>
    <d v="2024-12-19T00:00:00"/>
    <x v="51"/>
    <m/>
    <m/>
    <m/>
    <m/>
    <m/>
    <m/>
    <m/>
  </r>
  <r>
    <x v="89"/>
    <x v="1"/>
    <s v="KHR"/>
    <x v="4"/>
    <d v="2024-12-05T00:00:00"/>
    <d v="2025-01-02T00:00:00"/>
    <x v="51"/>
    <m/>
    <m/>
    <m/>
    <m/>
    <m/>
    <m/>
    <m/>
  </r>
  <r>
    <x v="89"/>
    <x v="1"/>
    <s v="KHR"/>
    <x v="5"/>
    <d v="2024-12-05T00:00:00"/>
    <d v="2025-03-06T00:00:00"/>
    <x v="56"/>
    <n v="1.33"/>
    <n v="140000000000"/>
    <n v="1.33"/>
    <n v="1.33"/>
    <n v="140000000000"/>
    <n v="1.33"/>
    <n v="1.327524752475248"/>
  </r>
  <r>
    <x v="89"/>
    <x v="1"/>
    <s v="KHR"/>
    <x v="6"/>
    <d v="2024-12-05T00:00:00"/>
    <d v="2025-06-05T00:00:00"/>
    <x v="30"/>
    <n v="1.38"/>
    <m/>
    <m/>
    <m/>
    <m/>
    <m/>
    <m/>
  </r>
  <r>
    <x v="89"/>
    <x v="1"/>
    <s v="KHR"/>
    <x v="7"/>
    <d v="2024-12-05T00:00:00"/>
    <d v="2025-12-04T00:00:00"/>
    <x v="13"/>
    <n v="1.4"/>
    <m/>
    <m/>
    <m/>
    <m/>
    <m/>
    <m/>
  </r>
  <r>
    <x v="89"/>
    <x v="1"/>
    <s v="USD"/>
    <x v="2"/>
    <d v="2024-12-05T00:00:00"/>
    <d v="2024-12-12T00:00:00"/>
    <x v="51"/>
    <m/>
    <m/>
    <m/>
    <m/>
    <m/>
    <m/>
    <m/>
  </r>
  <r>
    <x v="89"/>
    <x v="1"/>
    <s v="USD"/>
    <x v="3"/>
    <d v="2024-12-05T00:00:00"/>
    <d v="2024-12-19T00:00:00"/>
    <x v="51"/>
    <m/>
    <m/>
    <m/>
    <m/>
    <m/>
    <m/>
    <m/>
  </r>
  <r>
    <x v="89"/>
    <x v="1"/>
    <s v="USD"/>
    <x v="4"/>
    <d v="2024-12-05T00:00:00"/>
    <d v="2025-01-02T00:00:00"/>
    <x v="51"/>
    <m/>
    <m/>
    <m/>
    <m/>
    <m/>
    <m/>
    <m/>
  </r>
  <r>
    <x v="89"/>
    <x v="1"/>
    <s v="USD"/>
    <x v="5"/>
    <d v="2024-12-05T00:00:00"/>
    <d v="2025-03-06T00:00:00"/>
    <x v="28"/>
    <n v="1.1200000000000001"/>
    <n v="195000000"/>
    <n v="1.01"/>
    <n v="1.1200000000000001"/>
    <n v="60000000"/>
    <n v="1.01"/>
    <n v="1.0438461538461541"/>
  </r>
  <r>
    <x v="89"/>
    <x v="1"/>
    <s v="USD"/>
    <x v="6"/>
    <d v="2024-12-05T00:00:00"/>
    <d v="2025-06-05T00:00:00"/>
    <x v="34"/>
    <n v="1.1599999999999999"/>
    <n v="42050000"/>
    <n v="1.1499999999999999"/>
    <n v="1.1599999999999999"/>
    <n v="30000000"/>
    <n v="1.1599999999999999"/>
    <n v="1.155243757431629"/>
  </r>
  <r>
    <x v="89"/>
    <x v="1"/>
    <s v="USD"/>
    <x v="7"/>
    <d v="2024-12-05T00:00:00"/>
    <d v="2025-12-04T00:00:00"/>
    <x v="34"/>
    <n v="1.18"/>
    <n v="150000"/>
    <n v="1.18"/>
    <n v="1.18"/>
    <n v="150000"/>
    <n v="1.18"/>
    <n v="1.18"/>
  </r>
  <r>
    <x v="90"/>
    <x v="1"/>
    <s v="KHR"/>
    <x v="2"/>
    <d v="2024-12-12T00:00:00"/>
    <d v="2024-12-19T00:00:00"/>
    <x v="55"/>
    <n v="1"/>
    <n v="538000000000"/>
    <n v="0.75"/>
    <n v="1"/>
    <n v="538000000000"/>
    <n v="0.75"/>
    <n v="1"/>
  </r>
  <r>
    <x v="90"/>
    <x v="1"/>
    <s v="KHR"/>
    <x v="3"/>
    <d v="2024-12-12T00:00:00"/>
    <d v="2024-12-26T00:00:00"/>
    <x v="51"/>
    <m/>
    <m/>
    <m/>
    <m/>
    <m/>
    <m/>
    <m/>
  </r>
  <r>
    <x v="90"/>
    <x v="1"/>
    <s v="KHR"/>
    <x v="4"/>
    <d v="2024-12-12T00:00:00"/>
    <d v="2025-01-09T00:00:00"/>
    <x v="51"/>
    <m/>
    <m/>
    <m/>
    <m/>
    <m/>
    <m/>
    <m/>
  </r>
  <r>
    <x v="90"/>
    <x v="1"/>
    <s v="KHR"/>
    <x v="5"/>
    <d v="2024-12-12T00:00:00"/>
    <d v="2025-03-13T00:00:00"/>
    <x v="56"/>
    <n v="1.33"/>
    <n v="50500000000"/>
    <n v="1"/>
    <n v="1.33"/>
    <n v="50500000000"/>
    <n v="1.33"/>
    <n v="1.33"/>
  </r>
  <r>
    <x v="90"/>
    <x v="1"/>
    <s v="KHR"/>
    <x v="6"/>
    <d v="2024-12-12T00:00:00"/>
    <d v="2025-06-12T00:00:00"/>
    <x v="30"/>
    <n v="1.38"/>
    <m/>
    <m/>
    <m/>
    <m/>
    <m/>
    <m/>
  </r>
  <r>
    <x v="90"/>
    <x v="1"/>
    <s v="KHR"/>
    <x v="7"/>
    <d v="2024-12-12T00:00:00"/>
    <d v="2025-12-11T00:00:00"/>
    <x v="51"/>
    <m/>
    <m/>
    <m/>
    <m/>
    <m/>
    <m/>
    <m/>
  </r>
  <r>
    <x v="90"/>
    <x v="0"/>
    <s v="KHR"/>
    <x v="10"/>
    <d v="2024-12-13T00:00:00"/>
    <m/>
    <x v="0"/>
    <m/>
    <m/>
    <m/>
    <m/>
    <m/>
    <s v="-"/>
    <m/>
  </r>
  <r>
    <x v="90"/>
    <x v="1"/>
    <s v="USD"/>
    <x v="2"/>
    <d v="2024-12-12T00:00:00"/>
    <d v="2024-12-19T00:00:00"/>
    <x v="51"/>
    <m/>
    <m/>
    <m/>
    <m/>
    <m/>
    <m/>
    <m/>
  </r>
  <r>
    <x v="90"/>
    <x v="1"/>
    <s v="USD"/>
    <x v="3"/>
    <d v="2024-12-12T00:00:00"/>
    <d v="2024-12-26T00:00:00"/>
    <x v="51"/>
    <m/>
    <m/>
    <m/>
    <m/>
    <m/>
    <m/>
    <m/>
  </r>
  <r>
    <x v="90"/>
    <x v="1"/>
    <s v="USD"/>
    <x v="4"/>
    <d v="2024-12-12T00:00:00"/>
    <d v="2025-01-09T00:00:00"/>
    <x v="51"/>
    <m/>
    <m/>
    <m/>
    <m/>
    <m/>
    <m/>
    <m/>
  </r>
  <r>
    <x v="90"/>
    <x v="1"/>
    <s v="USD"/>
    <x v="5"/>
    <d v="2024-12-12T00:00:00"/>
    <d v="2025-03-13T00:00:00"/>
    <x v="28"/>
    <n v="1.1200000000000001"/>
    <n v="184780000"/>
    <n v="0.3"/>
    <n v="1.1000000000000001"/>
    <n v="60000000"/>
    <n v="0.99"/>
    <n v="0.99463578309340828"/>
  </r>
  <r>
    <x v="90"/>
    <x v="1"/>
    <s v="USD"/>
    <x v="6"/>
    <d v="2024-12-12T00:00:00"/>
    <d v="2025-06-12T00:00:00"/>
    <x v="34"/>
    <n v="1.1599999999999999"/>
    <n v="46120000"/>
    <n v="1.1200000000000001"/>
    <n v="1.1599999999999999"/>
    <n v="30000000"/>
    <n v="1.66"/>
    <n v="1.1380745880312231"/>
  </r>
  <r>
    <x v="90"/>
    <x v="1"/>
    <s v="USD"/>
    <x v="7"/>
    <d v="2024-12-12T00:00:00"/>
    <d v="2025-12-11T00:00:00"/>
    <x v="34"/>
    <n v="1.18"/>
    <n v="33000000"/>
    <n v="1.18"/>
    <n v="1.18"/>
    <n v="33000000"/>
    <n v="1.18"/>
    <n v="1.18"/>
  </r>
  <r>
    <x v="91"/>
    <x v="1"/>
    <s v="KHR"/>
    <x v="2"/>
    <d v="2024-12-19T00:00:00"/>
    <d v="2024-12-26T00:00:00"/>
    <x v="55"/>
    <n v="1"/>
    <n v="448000000000"/>
    <n v="1"/>
    <n v="1"/>
    <n v="448000000000"/>
    <n v="1"/>
    <n v="1"/>
  </r>
  <r>
    <x v="91"/>
    <x v="1"/>
    <s v="KHR"/>
    <x v="3"/>
    <d v="2024-12-19T00:00:00"/>
    <d v="2025-01-02T00:00:00"/>
    <x v="51"/>
    <m/>
    <m/>
    <m/>
    <m/>
    <m/>
    <m/>
    <m/>
  </r>
  <r>
    <x v="91"/>
    <x v="1"/>
    <s v="KHR"/>
    <x v="4"/>
    <d v="2024-12-19T00:00:00"/>
    <d v="2025-01-16T00:00:00"/>
    <x v="51"/>
    <m/>
    <m/>
    <m/>
    <m/>
    <m/>
    <m/>
    <m/>
  </r>
  <r>
    <x v="91"/>
    <x v="1"/>
    <s v="KHR"/>
    <x v="5"/>
    <d v="2024-12-19T00:00:00"/>
    <d v="2025-03-20T00:00:00"/>
    <x v="56"/>
    <n v="1.33"/>
    <n v="10000000000"/>
    <n v="1.33"/>
    <n v="1.33"/>
    <n v="10000000000"/>
    <n v="1.33"/>
    <n v="1"/>
  </r>
  <r>
    <x v="91"/>
    <x v="1"/>
    <s v="KHR"/>
    <x v="6"/>
    <d v="2024-12-19T00:00:00"/>
    <d v="2025-06-19T00:00:00"/>
    <x v="30"/>
    <n v="1.38"/>
    <m/>
    <m/>
    <m/>
    <m/>
    <m/>
    <m/>
  </r>
  <r>
    <x v="91"/>
    <x v="1"/>
    <s v="KHR"/>
    <x v="7"/>
    <d v="2024-12-19T00:00:00"/>
    <d v="2025-12-18T00:00:00"/>
    <x v="51"/>
    <m/>
    <m/>
    <m/>
    <m/>
    <m/>
    <m/>
    <m/>
  </r>
  <r>
    <x v="91"/>
    <x v="1"/>
    <s v="USD"/>
    <x v="2"/>
    <d v="2024-12-19T00:00:00"/>
    <d v="2024-12-26T00:00:00"/>
    <x v="51"/>
    <m/>
    <m/>
    <m/>
    <m/>
    <m/>
    <m/>
    <m/>
  </r>
  <r>
    <x v="91"/>
    <x v="1"/>
    <s v="USD"/>
    <x v="3"/>
    <d v="2024-12-19T00:00:00"/>
    <d v="2025-01-02T00:00:00"/>
    <x v="51"/>
    <m/>
    <m/>
    <m/>
    <m/>
    <m/>
    <m/>
    <m/>
  </r>
  <r>
    <x v="91"/>
    <x v="1"/>
    <s v="USD"/>
    <x v="4"/>
    <d v="2024-12-19T00:00:00"/>
    <d v="2025-01-16T00:00:00"/>
    <x v="51"/>
    <m/>
    <m/>
    <m/>
    <m/>
    <m/>
    <m/>
    <m/>
  </r>
  <r>
    <x v="91"/>
    <x v="1"/>
    <s v="USD"/>
    <x v="5"/>
    <d v="2024-12-19T00:00:00"/>
    <d v="2025-03-20T00:00:00"/>
    <x v="28"/>
    <n v="1.1200000000000001"/>
    <n v="117660000"/>
    <n v="0.3"/>
    <n v="1"/>
    <n v="60000000"/>
    <n v="1"/>
    <n v="0.97613462519122896"/>
  </r>
  <r>
    <x v="91"/>
    <x v="1"/>
    <s v="USD"/>
    <x v="6"/>
    <d v="2024-12-19T00:00:00"/>
    <d v="2025-06-19T00:00:00"/>
    <x v="34"/>
    <n v="1.1599999999999999"/>
    <n v="5000000"/>
    <n v="1.1599999999999999"/>
    <n v="1.1599999999999999"/>
    <n v="5000000"/>
    <n v="1.1599999999999999"/>
    <n v="1.1599999999999999"/>
  </r>
  <r>
    <x v="91"/>
    <x v="1"/>
    <s v="USD"/>
    <x v="7"/>
    <d v="2024-12-19T00:00:00"/>
    <d v="2025-12-18T00:00:00"/>
    <x v="34"/>
    <n v="1.18"/>
    <n v="14150000"/>
    <n v="1.18"/>
    <n v="1.18"/>
    <n v="14150000"/>
    <n v="1.18"/>
    <n v="1.18"/>
  </r>
  <r>
    <x v="92"/>
    <x v="1"/>
    <s v="KHR"/>
    <x v="2"/>
    <d v="2024-12-26T00:00:00"/>
    <d v="2025-01-02T00:00:00"/>
    <x v="55"/>
    <n v="1"/>
    <n v="363000000000"/>
    <n v="1"/>
    <n v="1"/>
    <n v="363000000000"/>
    <n v="1"/>
    <n v="0.74538745387453875"/>
  </r>
  <r>
    <x v="92"/>
    <x v="1"/>
    <s v="KHR"/>
    <x v="3"/>
    <d v="2024-12-26T00:00:00"/>
    <d v="2025-01-09T00:00:00"/>
    <x v="51"/>
    <m/>
    <m/>
    <m/>
    <m/>
    <m/>
    <m/>
    <m/>
  </r>
  <r>
    <x v="92"/>
    <x v="1"/>
    <s v="KHR"/>
    <x v="4"/>
    <d v="2024-12-26T00:00:00"/>
    <d v="2025-01-23T00:00:00"/>
    <x v="51"/>
    <m/>
    <m/>
    <m/>
    <m/>
    <m/>
    <m/>
    <m/>
  </r>
  <r>
    <x v="92"/>
    <x v="1"/>
    <s v="KHR"/>
    <x v="5"/>
    <d v="2024-12-26T00:00:00"/>
    <d v="2025-03-27T00:00:00"/>
    <x v="56"/>
    <n v="1.33"/>
    <n v="200000000"/>
    <n v="1"/>
    <n v="1"/>
    <n v="200000000"/>
    <n v="1"/>
    <n v="1.33"/>
  </r>
  <r>
    <x v="92"/>
    <x v="1"/>
    <s v="KHR"/>
    <x v="6"/>
    <d v="2024-12-26T00:00:00"/>
    <d v="2025-06-26T00:00:00"/>
    <x v="30"/>
    <n v="1.38"/>
    <n v="2000000000"/>
    <n v="1.38"/>
    <n v="1.38"/>
    <n v="2000000000"/>
    <n v="1.38"/>
    <n v="1.38"/>
  </r>
  <r>
    <x v="92"/>
    <x v="1"/>
    <s v="KHR"/>
    <x v="7"/>
    <d v="2024-12-26T00:00:00"/>
    <d v="2025-12-25T00:00:00"/>
    <x v="51"/>
    <m/>
    <m/>
    <m/>
    <m/>
    <m/>
    <m/>
    <m/>
  </r>
  <r>
    <x v="92"/>
    <x v="1"/>
    <s v="USD"/>
    <x v="2"/>
    <d v="2024-12-26T00:00:00"/>
    <d v="2025-01-02T00:00:00"/>
    <x v="51"/>
    <m/>
    <m/>
    <m/>
    <m/>
    <m/>
    <m/>
    <m/>
  </r>
  <r>
    <x v="92"/>
    <x v="1"/>
    <s v="USD"/>
    <x v="3"/>
    <d v="2024-12-26T00:00:00"/>
    <d v="2025-01-09T00:00:00"/>
    <x v="51"/>
    <m/>
    <m/>
    <m/>
    <m/>
    <m/>
    <m/>
    <m/>
  </r>
  <r>
    <x v="92"/>
    <x v="1"/>
    <s v="USD"/>
    <x v="4"/>
    <d v="2024-12-26T00:00:00"/>
    <d v="2025-01-23T00:00:00"/>
    <x v="51"/>
    <m/>
    <m/>
    <m/>
    <m/>
    <m/>
    <m/>
    <m/>
  </r>
  <r>
    <x v="92"/>
    <x v="1"/>
    <s v="USD"/>
    <x v="5"/>
    <d v="2024-12-26T00:00:00"/>
    <d v="2025-03-27T00:00:00"/>
    <x v="28"/>
    <n v="1.1200000000000001"/>
    <n v="80600000"/>
    <n v="0.97"/>
    <n v="1"/>
    <n v="60000000"/>
    <n v="1"/>
    <n v="0.99627791563275436"/>
  </r>
  <r>
    <x v="92"/>
    <x v="1"/>
    <s v="USD"/>
    <x v="6"/>
    <d v="2024-12-26T00:00:00"/>
    <d v="2025-06-26T00:00:00"/>
    <x v="34"/>
    <n v="1.1599999999999999"/>
    <m/>
    <n v="1.1399999999999999"/>
    <n v="1.1599999999999999"/>
    <m/>
    <n v="1.1599999999999999"/>
    <n v="1.1519999999999999"/>
  </r>
  <r>
    <x v="92"/>
    <x v="1"/>
    <s v="USD"/>
    <x v="7"/>
    <d v="2024-12-26T00:00:00"/>
    <d v="2025-12-25T00:00:00"/>
    <x v="34"/>
    <n v="1.18"/>
    <n v="3100000"/>
    <n v="1"/>
    <n v="1"/>
    <n v="3100000"/>
    <n v="1"/>
    <n v="1"/>
  </r>
  <r>
    <x v="93"/>
    <x v="1"/>
    <s v="KHR"/>
    <x v="2"/>
    <d v="2025-01-02T00:00:00"/>
    <d v="2025-01-09T00:00:00"/>
    <x v="55"/>
    <n v="1"/>
    <n v="40000000000"/>
    <n v="1"/>
    <n v="1"/>
    <n v="40000000000"/>
    <n v="1"/>
    <n v="1"/>
  </r>
  <r>
    <x v="93"/>
    <x v="1"/>
    <s v="KHR"/>
    <x v="3"/>
    <d v="2025-01-02T00:00:00"/>
    <d v="2025-01-16T00:00:00"/>
    <x v="51"/>
    <m/>
    <m/>
    <m/>
    <m/>
    <m/>
    <m/>
    <m/>
  </r>
  <r>
    <x v="93"/>
    <x v="1"/>
    <s v="KHR"/>
    <x v="4"/>
    <d v="2025-01-02T00:00:00"/>
    <d v="2025-01-30T00:00:00"/>
    <x v="51"/>
    <m/>
    <m/>
    <m/>
    <m/>
    <m/>
    <m/>
    <m/>
  </r>
  <r>
    <x v="93"/>
    <x v="1"/>
    <s v="KHR"/>
    <x v="5"/>
    <d v="2025-01-02T00:00:00"/>
    <d v="2025-04-03T00:00:00"/>
    <x v="56"/>
    <n v="1.33"/>
    <m/>
    <m/>
    <m/>
    <m/>
    <m/>
    <m/>
  </r>
  <r>
    <x v="93"/>
    <x v="1"/>
    <s v="KHR"/>
    <x v="6"/>
    <d v="2025-01-02T00:00:00"/>
    <d v="2025-07-03T00:00:00"/>
    <x v="30"/>
    <n v="1.38"/>
    <m/>
    <m/>
    <m/>
    <m/>
    <m/>
    <m/>
  </r>
  <r>
    <x v="93"/>
    <x v="1"/>
    <s v="KHR"/>
    <x v="7"/>
    <d v="2025-01-02T00:00:00"/>
    <d v="2026-01-01T00:00:00"/>
    <x v="51"/>
    <m/>
    <m/>
    <m/>
    <m/>
    <m/>
    <m/>
    <m/>
  </r>
  <r>
    <x v="93"/>
    <x v="1"/>
    <s v="USD"/>
    <x v="2"/>
    <d v="2025-01-02T00:00:00"/>
    <d v="2025-01-09T00:00:00"/>
    <x v="51"/>
    <m/>
    <m/>
    <m/>
    <m/>
    <m/>
    <m/>
    <m/>
  </r>
  <r>
    <x v="93"/>
    <x v="1"/>
    <s v="USD"/>
    <x v="3"/>
    <d v="2025-01-02T00:00:00"/>
    <d v="2025-01-16T00:00:00"/>
    <x v="51"/>
    <m/>
    <m/>
    <m/>
    <m/>
    <m/>
    <m/>
    <m/>
  </r>
  <r>
    <x v="93"/>
    <x v="1"/>
    <s v="USD"/>
    <x v="4"/>
    <d v="2025-01-02T00:00:00"/>
    <d v="2025-01-30T00:00:00"/>
    <x v="51"/>
    <m/>
    <m/>
    <m/>
    <m/>
    <m/>
    <m/>
    <m/>
  </r>
  <r>
    <x v="93"/>
    <x v="1"/>
    <s v="USD"/>
    <x v="5"/>
    <d v="2025-01-02T00:00:00"/>
    <d v="2025-04-03T00:00:00"/>
    <x v="28"/>
    <n v="1.1200000000000001"/>
    <n v="100000000"/>
    <n v="0.98"/>
    <n v="0.99"/>
    <n v="60000000"/>
    <n v="0.99"/>
    <n v="0.98599999999999999"/>
  </r>
  <r>
    <x v="93"/>
    <x v="1"/>
    <s v="USD"/>
    <x v="6"/>
    <d v="2025-01-02T00:00:00"/>
    <d v="2025-07-03T00:00:00"/>
    <x v="34"/>
    <n v="1.1599999999999999"/>
    <n v="20000000"/>
    <n v="1.1499999999999999"/>
    <n v="1.1499999999999999"/>
    <n v="20000000"/>
    <n v="1.1499999999999999"/>
    <n v="1.1499999999999999"/>
  </r>
  <r>
    <x v="93"/>
    <x v="1"/>
    <s v="USD"/>
    <x v="7"/>
    <d v="2025-01-02T00:00:00"/>
    <d v="2026-01-01T00:00:00"/>
    <x v="34"/>
    <n v="1.18"/>
    <n v="20000000"/>
    <n v="1.18"/>
    <n v="1.18"/>
    <n v="20000000"/>
    <n v="1.18"/>
    <n v="1.18"/>
  </r>
  <r>
    <x v="94"/>
    <x v="1"/>
    <s v="KHR"/>
    <x v="2"/>
    <d v="2025-01-09T00:00:00"/>
    <d v="2025-01-16T00:00:00"/>
    <x v="55"/>
    <n v="1"/>
    <n v="453000000000"/>
    <n v="0.9"/>
    <n v="1"/>
    <n v="453000000000"/>
    <n v="1"/>
    <n v="0.99116997792494477"/>
  </r>
  <r>
    <x v="94"/>
    <x v="1"/>
    <s v="KHR"/>
    <x v="3"/>
    <d v="2025-01-09T00:00:00"/>
    <d v="2025-01-23T00:00:00"/>
    <x v="51"/>
    <m/>
    <m/>
    <m/>
    <m/>
    <m/>
    <m/>
    <m/>
  </r>
  <r>
    <x v="94"/>
    <x v="1"/>
    <s v="KHR"/>
    <x v="4"/>
    <d v="2025-01-09T00:00:00"/>
    <d v="2025-02-06T00:00:00"/>
    <x v="51"/>
    <m/>
    <m/>
    <m/>
    <m/>
    <m/>
    <m/>
    <m/>
  </r>
  <r>
    <x v="94"/>
    <x v="1"/>
    <s v="KHR"/>
    <x v="5"/>
    <d v="2025-01-09T00:00:00"/>
    <d v="2025-04-10T00:00:00"/>
    <x v="56"/>
    <n v="1.33"/>
    <n v="54475000000"/>
    <n v="0.99"/>
    <n v="1.33"/>
    <n v="54475000000"/>
    <n v="1.33"/>
    <n v="1.3146177145479581"/>
  </r>
  <r>
    <x v="94"/>
    <x v="1"/>
    <s v="KHR"/>
    <x v="6"/>
    <d v="2025-01-09T00:00:00"/>
    <d v="2025-07-10T00:00:00"/>
    <x v="30"/>
    <n v="1.38"/>
    <n v="2200000000"/>
    <n v="0.9"/>
    <n v="1.38"/>
    <n v="2200000000"/>
    <n v="1.38"/>
    <n v="1.336363636363636"/>
  </r>
  <r>
    <x v="94"/>
    <x v="1"/>
    <s v="KHR"/>
    <x v="7"/>
    <d v="2025-01-09T00:00:00"/>
    <d v="2026-01-08T00:00:00"/>
    <x v="51"/>
    <m/>
    <m/>
    <m/>
    <m/>
    <m/>
    <m/>
    <m/>
  </r>
  <r>
    <x v="94"/>
    <x v="1"/>
    <s v="USD"/>
    <x v="2"/>
    <d v="2025-01-09T00:00:00"/>
    <d v="2025-01-16T00:00:00"/>
    <x v="51"/>
    <m/>
    <m/>
    <m/>
    <m/>
    <m/>
    <m/>
    <m/>
  </r>
  <r>
    <x v="94"/>
    <x v="1"/>
    <s v="USD"/>
    <x v="3"/>
    <d v="2025-01-09T00:00:00"/>
    <d v="2025-01-23T00:00:00"/>
    <x v="51"/>
    <m/>
    <m/>
    <m/>
    <m/>
    <m/>
    <m/>
    <m/>
  </r>
  <r>
    <x v="94"/>
    <x v="1"/>
    <s v="USD"/>
    <x v="4"/>
    <d v="2025-01-09T00:00:00"/>
    <d v="2025-02-06T00:00:00"/>
    <x v="51"/>
    <m/>
    <m/>
    <m/>
    <m/>
    <m/>
    <m/>
    <m/>
  </r>
  <r>
    <x v="94"/>
    <x v="1"/>
    <s v="USD"/>
    <x v="5"/>
    <d v="2025-01-09T00:00:00"/>
    <d v="2025-04-10T00:00:00"/>
    <x v="28"/>
    <n v="1.1200000000000001"/>
    <n v="114037000"/>
    <n v="0.5"/>
    <n v="1.08"/>
    <n v="60000000"/>
    <n v="0.99"/>
    <n v="0.98068854845357212"/>
  </r>
  <r>
    <x v="94"/>
    <x v="1"/>
    <s v="USD"/>
    <x v="6"/>
    <d v="2025-01-09T00:00:00"/>
    <d v="2025-07-10T00:00:00"/>
    <x v="34"/>
    <n v="1.1599999999999999"/>
    <n v="55050000"/>
    <n v="0.8"/>
    <n v="1.1599999999999999"/>
    <n v="30000000"/>
    <n v="1.1399999999999999"/>
    <n v="1.1478655767484101"/>
  </r>
  <r>
    <x v="94"/>
    <x v="1"/>
    <s v="USD"/>
    <x v="7"/>
    <d v="2025-01-09T00:00:00"/>
    <d v="2026-01-08T00:00:00"/>
    <x v="34"/>
    <n v="1.18"/>
    <n v="35000000"/>
    <n v="1.17"/>
    <n v="1.17"/>
    <n v="30000000"/>
    <n v="1.17"/>
    <n v="1.17"/>
  </r>
  <r>
    <x v="95"/>
    <x v="1"/>
    <s v="KHR"/>
    <x v="2"/>
    <d v="2025-01-16T00:00:00"/>
    <d v="2025-01-23T00:00:00"/>
    <x v="55"/>
    <n v="1"/>
    <n v="520000000000"/>
    <n v="0.9"/>
    <n v="1"/>
    <n v="520000000000"/>
    <n v="1"/>
    <n v="0.9884615384615385"/>
  </r>
  <r>
    <x v="95"/>
    <x v="1"/>
    <s v="KHR"/>
    <x v="3"/>
    <d v="2025-01-16T00:00:00"/>
    <d v="2025-01-30T00:00:00"/>
    <x v="51"/>
    <m/>
    <m/>
    <m/>
    <m/>
    <m/>
    <m/>
    <m/>
  </r>
  <r>
    <x v="95"/>
    <x v="1"/>
    <s v="KHR"/>
    <x v="4"/>
    <d v="2025-01-16T00:00:00"/>
    <d v="2025-02-13T00:00:00"/>
    <x v="51"/>
    <m/>
    <m/>
    <m/>
    <m/>
    <m/>
    <m/>
    <m/>
  </r>
  <r>
    <x v="95"/>
    <x v="1"/>
    <s v="KHR"/>
    <x v="5"/>
    <d v="2025-01-16T00:00:00"/>
    <d v="2025-04-17T00:00:00"/>
    <x v="56"/>
    <n v="1.33"/>
    <n v="40500000000"/>
    <n v="0.9"/>
    <n v="1.33"/>
    <n v="40500000000"/>
    <n v="1.33"/>
    <n v="1.3246913580246911"/>
  </r>
  <r>
    <x v="95"/>
    <x v="1"/>
    <s v="KHR"/>
    <x v="6"/>
    <d v="2025-01-16T00:00:00"/>
    <d v="2025-07-17T00:00:00"/>
    <x v="30"/>
    <n v="1.38"/>
    <n v="200000000"/>
    <n v="1.38"/>
    <n v="1.38"/>
    <n v="200000000"/>
    <n v="1.38"/>
    <n v="1.38"/>
  </r>
  <r>
    <x v="95"/>
    <x v="1"/>
    <s v="KHR"/>
    <x v="7"/>
    <d v="2025-01-16T00:00:00"/>
    <d v="2026-01-15T00:00:00"/>
    <x v="51"/>
    <m/>
    <m/>
    <m/>
    <m/>
    <m/>
    <m/>
    <m/>
  </r>
  <r>
    <x v="95"/>
    <x v="1"/>
    <s v="USD"/>
    <x v="2"/>
    <d v="2025-01-16T00:00:00"/>
    <d v="2025-01-23T00:00:00"/>
    <x v="51"/>
    <m/>
    <m/>
    <m/>
    <m/>
    <m/>
    <m/>
    <m/>
  </r>
  <r>
    <x v="95"/>
    <x v="1"/>
    <s v="USD"/>
    <x v="3"/>
    <d v="2025-01-16T00:00:00"/>
    <d v="2025-01-30T00:00:00"/>
    <x v="51"/>
    <m/>
    <m/>
    <m/>
    <m/>
    <m/>
    <m/>
    <m/>
  </r>
  <r>
    <x v="95"/>
    <x v="1"/>
    <s v="USD"/>
    <x v="4"/>
    <d v="2025-01-16T00:00:00"/>
    <d v="2025-02-13T00:00:00"/>
    <x v="51"/>
    <m/>
    <m/>
    <m/>
    <m/>
    <m/>
    <m/>
    <m/>
  </r>
  <r>
    <x v="95"/>
    <x v="1"/>
    <s v="USD"/>
    <x v="5"/>
    <d v="2025-01-16T00:00:00"/>
    <d v="2025-04-17T00:00:00"/>
    <x v="28"/>
    <n v="1.1200000000000001"/>
    <n v="171374000"/>
    <n v="0.5"/>
    <n v="1.01"/>
    <n v="60000000"/>
    <n v="0.96"/>
    <n v="0.93254169243875962"/>
  </r>
  <r>
    <x v="95"/>
    <x v="1"/>
    <s v="USD"/>
    <x v="6"/>
    <d v="2025-01-16T00:00:00"/>
    <d v="2025-07-17T00:00:00"/>
    <x v="34"/>
    <n v="1.1599999999999999"/>
    <n v="40505000"/>
    <n v="1.1200000000000001"/>
    <n v="1.1599999999999999"/>
    <n v="30000000"/>
    <n v="1.1299999999999999"/>
    <n v="1.133782771535581"/>
  </r>
  <r>
    <x v="95"/>
    <x v="1"/>
    <s v="USD"/>
    <x v="7"/>
    <d v="2025-01-16T00:00:00"/>
    <d v="2026-01-15T00:00:00"/>
    <x v="34"/>
    <n v="1.18"/>
    <n v="25000000"/>
    <n v="1.17"/>
    <n v="1.17"/>
    <n v="25000000"/>
    <n v="1.17"/>
    <n v="1.17"/>
  </r>
  <r>
    <x v="96"/>
    <x v="1"/>
    <s v="KHR"/>
    <x v="2"/>
    <d v="2025-01-23T00:00:00"/>
    <d v="2025-01-30T00:00:00"/>
    <x v="55"/>
    <n v="1"/>
    <n v="618000000000"/>
    <n v="0.9"/>
    <n v="1"/>
    <n v="618000000000"/>
    <n v="1"/>
    <n v="0.98980582524271843"/>
  </r>
  <r>
    <x v="96"/>
    <x v="1"/>
    <s v="KHR"/>
    <x v="3"/>
    <d v="2025-01-23T00:00:00"/>
    <d v="2025-02-06T00:00:00"/>
    <x v="51"/>
    <m/>
    <m/>
    <m/>
    <m/>
    <m/>
    <m/>
    <m/>
  </r>
  <r>
    <x v="96"/>
    <x v="1"/>
    <s v="KHR"/>
    <x v="4"/>
    <d v="2025-01-23T00:00:00"/>
    <d v="2025-02-20T00:00:00"/>
    <x v="51"/>
    <m/>
    <m/>
    <m/>
    <m/>
    <m/>
    <m/>
    <m/>
  </r>
  <r>
    <x v="96"/>
    <x v="1"/>
    <s v="KHR"/>
    <x v="5"/>
    <d v="2025-01-23T00:00:00"/>
    <d v="2025-04-24T00:00:00"/>
    <x v="56"/>
    <n v="1.33"/>
    <n v="50600000000"/>
    <n v="0.5"/>
    <n v="1.33"/>
    <n v="50600000000"/>
    <n v="1.33"/>
    <n v="1.3201581027667979"/>
  </r>
  <r>
    <x v="96"/>
    <x v="1"/>
    <s v="KHR"/>
    <x v="6"/>
    <d v="2025-01-23T00:00:00"/>
    <d v="2025-07-24T00:00:00"/>
    <x v="20"/>
    <n v="1.38"/>
    <n v="1200000000"/>
    <n v="0.9"/>
    <n v="1.38"/>
    <n v="1200000000"/>
    <n v="1.38"/>
    <n v="0.98"/>
  </r>
  <r>
    <x v="96"/>
    <x v="1"/>
    <s v="KHR"/>
    <x v="7"/>
    <d v="2025-01-23T00:00:00"/>
    <d v="2026-01-22T00:00:00"/>
    <x v="51"/>
    <m/>
    <m/>
    <m/>
    <m/>
    <m/>
    <m/>
    <m/>
  </r>
  <r>
    <x v="96"/>
    <x v="0"/>
    <s v="KHR"/>
    <x v="11"/>
    <d v="2025-01-24T00:00:00"/>
    <d v="2026-01-24T00:00:00"/>
    <x v="0"/>
    <n v="2.8"/>
    <n v="25000000000"/>
    <n v="3"/>
    <n v="4"/>
    <n v="24000000000"/>
    <s v="-"/>
    <n v="3.2"/>
  </r>
  <r>
    <x v="96"/>
    <x v="1"/>
    <s v="USD"/>
    <x v="2"/>
    <d v="2025-01-23T00:00:00"/>
    <d v="2025-01-30T00:00:00"/>
    <x v="51"/>
    <m/>
    <m/>
    <m/>
    <m/>
    <m/>
    <m/>
    <m/>
  </r>
  <r>
    <x v="96"/>
    <x v="1"/>
    <s v="USD"/>
    <x v="3"/>
    <d v="2025-01-23T00:00:00"/>
    <d v="2025-02-06T00:00:00"/>
    <x v="51"/>
    <m/>
    <m/>
    <m/>
    <m/>
    <m/>
    <m/>
    <m/>
  </r>
  <r>
    <x v="96"/>
    <x v="1"/>
    <s v="USD"/>
    <x v="4"/>
    <d v="2025-01-23T00:00:00"/>
    <d v="2025-02-20T00:00:00"/>
    <x v="51"/>
    <m/>
    <m/>
    <m/>
    <m/>
    <m/>
    <m/>
    <m/>
  </r>
  <r>
    <x v="96"/>
    <x v="1"/>
    <s v="USD"/>
    <x v="5"/>
    <d v="2025-01-23T00:00:00"/>
    <d v="2025-04-24T00:00:00"/>
    <x v="28"/>
    <n v="1.1200000000000001"/>
    <n v="108644000"/>
    <n v="0.5"/>
    <n v="1"/>
    <n v="60000000"/>
    <n v="0.96"/>
    <n v="0.95309082876182771"/>
  </r>
  <r>
    <x v="96"/>
    <x v="1"/>
    <s v="USD"/>
    <x v="6"/>
    <d v="2025-01-23T00:00:00"/>
    <d v="2025-07-24T00:00:00"/>
    <x v="34"/>
    <n v="1.1599999999999999"/>
    <n v="20400000"/>
    <n v="0.9"/>
    <n v="1.1499999999999999"/>
    <n v="20400000"/>
    <n v="1.1499999999999999"/>
    <n v="1.1333333333333331"/>
  </r>
  <r>
    <x v="96"/>
    <x v="1"/>
    <s v="USD"/>
    <x v="7"/>
    <d v="2025-01-23T00:00:00"/>
    <d v="2026-01-22T00:00:00"/>
    <x v="34"/>
    <n v="1.18"/>
    <n v="23150000"/>
    <n v="1.05"/>
    <n v="1.18"/>
    <n v="23150000"/>
    <n v="1.18"/>
    <n v="1.162591792656587"/>
  </r>
  <r>
    <x v="97"/>
    <x v="1"/>
    <s v="KHR"/>
    <x v="2"/>
    <d v="2025-01-30T00:00:00"/>
    <d v="2025-02-06T00:00:00"/>
    <x v="55"/>
    <n v="1"/>
    <n v="120000000000"/>
    <n v="0.9"/>
    <n v="1"/>
    <n v="120000000000"/>
    <n v="1"/>
    <n v="0.97499999999999998"/>
  </r>
  <r>
    <x v="97"/>
    <x v="1"/>
    <s v="KHR"/>
    <x v="3"/>
    <d v="2025-01-30T00:00:00"/>
    <d v="2025-02-13T00:00:00"/>
    <x v="51"/>
    <m/>
    <m/>
    <m/>
    <m/>
    <m/>
    <m/>
    <m/>
  </r>
  <r>
    <x v="97"/>
    <x v="1"/>
    <s v="KHR"/>
    <x v="4"/>
    <d v="2025-01-30T00:00:00"/>
    <d v="2025-02-27T00:00:00"/>
    <x v="51"/>
    <m/>
    <m/>
    <m/>
    <m/>
    <m/>
    <m/>
    <m/>
  </r>
  <r>
    <x v="97"/>
    <x v="1"/>
    <s v="KHR"/>
    <x v="5"/>
    <d v="2025-01-30T00:00:00"/>
    <d v="2025-05-01T00:00:00"/>
    <x v="56"/>
    <n v="1.1499999999999999"/>
    <n v="1830000000"/>
    <n v="0.55000000000000004"/>
    <n v="1"/>
    <n v="1830000000"/>
    <n v="1"/>
    <n v="0.59918032786885245"/>
  </r>
  <r>
    <x v="97"/>
    <x v="1"/>
    <s v="KHR"/>
    <x v="6"/>
    <d v="2025-01-30T00:00:00"/>
    <d v="2025-07-31T00:00:00"/>
    <x v="20"/>
    <n v="1.3"/>
    <m/>
    <m/>
    <m/>
    <m/>
    <m/>
    <m/>
  </r>
  <r>
    <x v="97"/>
    <x v="1"/>
    <s v="KHR"/>
    <x v="7"/>
    <d v="2025-01-30T00:00:00"/>
    <d v="2026-01-29T00:00:00"/>
    <x v="51"/>
    <m/>
    <m/>
    <m/>
    <m/>
    <m/>
    <m/>
    <m/>
  </r>
  <r>
    <x v="97"/>
    <x v="1"/>
    <s v="USD"/>
    <x v="2"/>
    <d v="2025-01-30T00:00:00"/>
    <d v="2025-02-06T00:00:00"/>
    <x v="51"/>
    <m/>
    <m/>
    <m/>
    <m/>
    <m/>
    <m/>
    <m/>
  </r>
  <r>
    <x v="97"/>
    <x v="1"/>
    <s v="USD"/>
    <x v="3"/>
    <d v="2025-01-30T00:00:00"/>
    <d v="2025-02-13T00:00:00"/>
    <x v="51"/>
    <m/>
    <m/>
    <m/>
    <m/>
    <m/>
    <m/>
    <m/>
  </r>
  <r>
    <x v="97"/>
    <x v="1"/>
    <s v="USD"/>
    <x v="4"/>
    <d v="2025-01-30T00:00:00"/>
    <d v="2025-02-27T00:00:00"/>
    <x v="51"/>
    <m/>
    <m/>
    <m/>
    <m/>
    <m/>
    <m/>
    <m/>
  </r>
  <r>
    <x v="97"/>
    <x v="1"/>
    <s v="USD"/>
    <x v="5"/>
    <d v="2025-01-30T00:00:00"/>
    <d v="2025-05-01T00:00:00"/>
    <x v="28"/>
    <n v="0.9"/>
    <n v="103315000"/>
    <n v="0.45"/>
    <n v="0.9"/>
    <n v="60000000"/>
    <n v="0.89"/>
    <n v="0.8242389778831728"/>
  </r>
  <r>
    <x v="97"/>
    <x v="1"/>
    <s v="USD"/>
    <x v="6"/>
    <d v="2025-01-30T00:00:00"/>
    <d v="2025-07-31T00:00:00"/>
    <x v="34"/>
    <n v="1"/>
    <n v="42000000"/>
    <n v="0.99"/>
    <n v="1"/>
    <n v="30000000"/>
    <n v="0.99"/>
    <n v="0.99285714285714288"/>
  </r>
  <r>
    <x v="97"/>
    <x v="1"/>
    <s v="USD"/>
    <x v="7"/>
    <d v="2025-01-30T00:00:00"/>
    <d v="2026-01-29T00:00:00"/>
    <x v="34"/>
    <n v="1.05"/>
    <n v="32000000"/>
    <n v="1.05"/>
    <n v="1.05"/>
    <n v="30000000"/>
    <n v="1.05"/>
    <n v="1.05"/>
  </r>
  <r>
    <x v="98"/>
    <x v="1"/>
    <s v="KHR"/>
    <x v="2"/>
    <d v="2025-02-06T00:00:00"/>
    <d v="2025-02-13T00:00:00"/>
    <x v="55"/>
    <n v="1"/>
    <n v="638000000000"/>
    <n v="0.9"/>
    <n v="1"/>
    <n v="638000000000"/>
    <n v="1"/>
    <n v="0.9898119122257053"/>
  </r>
  <r>
    <x v="98"/>
    <x v="1"/>
    <s v="KHR"/>
    <x v="3"/>
    <d v="2025-02-06T00:00:00"/>
    <d v="2025-02-20T00:00:00"/>
    <x v="51"/>
    <m/>
    <m/>
    <m/>
    <m/>
    <m/>
    <m/>
    <m/>
  </r>
  <r>
    <x v="98"/>
    <x v="1"/>
    <s v="KHR"/>
    <x v="4"/>
    <d v="2025-02-06T00:00:00"/>
    <d v="2025-03-06T00:00:00"/>
    <x v="51"/>
    <m/>
    <m/>
    <m/>
    <m/>
    <m/>
    <m/>
    <m/>
  </r>
  <r>
    <x v="98"/>
    <x v="1"/>
    <s v="KHR"/>
    <x v="5"/>
    <d v="2025-02-06T00:00:00"/>
    <d v="2025-05-08T00:00:00"/>
    <x v="56"/>
    <n v="1.1499999999999999"/>
    <n v="100000000000"/>
    <n v="1.1499999999999999"/>
    <n v="1.1499999999999999"/>
    <n v="100000000000"/>
    <n v="1.1499999999999999"/>
    <n v="1.1499999999999999"/>
  </r>
  <r>
    <x v="98"/>
    <x v="1"/>
    <s v="KHR"/>
    <x v="6"/>
    <d v="2025-02-06T00:00:00"/>
    <d v="2025-08-07T00:00:00"/>
    <x v="20"/>
    <n v="1.3"/>
    <n v="500000000"/>
    <n v="1.25"/>
    <n v="1.25"/>
    <n v="500000000"/>
    <n v="1.25"/>
    <n v="1.25"/>
  </r>
  <r>
    <x v="98"/>
    <x v="1"/>
    <s v="KHR"/>
    <x v="7"/>
    <d v="2025-02-06T00:00:00"/>
    <d v="2026-02-05T00:00:00"/>
    <x v="51"/>
    <m/>
    <m/>
    <m/>
    <m/>
    <m/>
    <m/>
    <m/>
  </r>
  <r>
    <x v="98"/>
    <x v="1"/>
    <s v="USD"/>
    <x v="2"/>
    <d v="2025-02-06T00:00:00"/>
    <d v="2025-02-13T00:00:00"/>
    <x v="51"/>
    <m/>
    <m/>
    <m/>
    <m/>
    <m/>
    <m/>
    <m/>
  </r>
  <r>
    <x v="98"/>
    <x v="1"/>
    <s v="USD"/>
    <x v="3"/>
    <d v="2025-02-06T00:00:00"/>
    <d v="2025-02-20T00:00:00"/>
    <x v="51"/>
    <m/>
    <m/>
    <m/>
    <m/>
    <m/>
    <m/>
    <m/>
  </r>
  <r>
    <x v="98"/>
    <x v="1"/>
    <s v="USD"/>
    <x v="4"/>
    <d v="2025-02-06T00:00:00"/>
    <d v="2025-03-06T00:00:00"/>
    <x v="51"/>
    <m/>
    <m/>
    <m/>
    <m/>
    <m/>
    <m/>
    <m/>
  </r>
  <r>
    <x v="98"/>
    <x v="1"/>
    <s v="USD"/>
    <x v="5"/>
    <d v="2025-02-06T00:00:00"/>
    <d v="2025-05-08T00:00:00"/>
    <x v="28"/>
    <n v="0.9"/>
    <n v="119690000"/>
    <n v="0.6"/>
    <n v="0.9"/>
    <n v="60000000"/>
    <n v="0.89"/>
    <n v="0.86526861057732474"/>
  </r>
  <r>
    <x v="98"/>
    <x v="1"/>
    <s v="USD"/>
    <x v="6"/>
    <d v="2025-02-06T00:00:00"/>
    <d v="2025-08-07T00:00:00"/>
    <x v="34"/>
    <n v="1"/>
    <n v="42000000"/>
    <n v="0.99"/>
    <n v="0.99"/>
    <n v="30000000"/>
    <n v="0.99"/>
    <n v="0.99"/>
  </r>
  <r>
    <x v="98"/>
    <x v="1"/>
    <s v="USD"/>
    <x v="7"/>
    <d v="2025-02-06T00:00:00"/>
    <d v="2026-02-05T00:00:00"/>
    <x v="34"/>
    <n v="1.05"/>
    <n v="34600000"/>
    <n v="0.99"/>
    <n v="1.05"/>
    <n v="30000000"/>
    <n v="1.05"/>
    <n v="1.048959537572254"/>
  </r>
  <r>
    <x v="99"/>
    <x v="1"/>
    <s v="KHR"/>
    <x v="2"/>
    <d v="2025-02-13T00:00:00"/>
    <d v="2025-02-20T00:00:00"/>
    <x v="55"/>
    <n v="1"/>
    <n v="812000000000"/>
    <n v="0.9"/>
    <n v="1"/>
    <n v="800000000000"/>
    <n v="1"/>
    <n v="0.98639162561576355"/>
  </r>
  <r>
    <x v="99"/>
    <x v="1"/>
    <s v="KHR"/>
    <x v="3"/>
    <d v="2025-02-13T00:00:00"/>
    <d v="2025-02-27T00:00:00"/>
    <x v="51"/>
    <m/>
    <m/>
    <m/>
    <m/>
    <m/>
    <m/>
    <m/>
  </r>
  <r>
    <x v="99"/>
    <x v="1"/>
    <s v="KHR"/>
    <x v="4"/>
    <d v="2025-02-13T00:00:00"/>
    <d v="2025-03-13T00:00:00"/>
    <x v="51"/>
    <m/>
    <m/>
    <m/>
    <m/>
    <m/>
    <m/>
    <m/>
  </r>
  <r>
    <x v="99"/>
    <x v="1"/>
    <s v="KHR"/>
    <x v="5"/>
    <d v="2025-02-13T00:00:00"/>
    <d v="2025-05-15T00:00:00"/>
    <x v="56"/>
    <n v="1.1499999999999999"/>
    <n v="100000000000"/>
    <n v="1.1499999999999999"/>
    <n v="1.1499999999999999"/>
    <n v="100000000000"/>
    <n v="1.1499999999999999"/>
    <n v="1.1499999999999999"/>
  </r>
  <r>
    <x v="99"/>
    <x v="1"/>
    <s v="KHR"/>
    <x v="6"/>
    <d v="2025-02-13T00:00:00"/>
    <d v="2025-08-14T00:00:00"/>
    <x v="20"/>
    <n v="1.3"/>
    <n v="200000000"/>
    <n v="1.25"/>
    <n v="1.25"/>
    <n v="200000000"/>
    <n v="1.25"/>
    <n v="1.25"/>
  </r>
  <r>
    <x v="99"/>
    <x v="1"/>
    <s v="KHR"/>
    <x v="7"/>
    <d v="2025-02-13T00:00:00"/>
    <d v="2026-02-12T00:00:00"/>
    <x v="51"/>
    <m/>
    <m/>
    <m/>
    <m/>
    <m/>
    <m/>
    <m/>
  </r>
  <r>
    <x v="99"/>
    <x v="1"/>
    <s v="USD"/>
    <x v="2"/>
    <d v="2025-02-13T00:00:00"/>
    <d v="2025-02-20T00:00:00"/>
    <x v="51"/>
    <m/>
    <m/>
    <m/>
    <m/>
    <m/>
    <m/>
    <m/>
  </r>
  <r>
    <x v="99"/>
    <x v="1"/>
    <s v="USD"/>
    <x v="3"/>
    <d v="2025-02-13T00:00:00"/>
    <d v="2025-02-27T00:00:00"/>
    <x v="51"/>
    <m/>
    <m/>
    <m/>
    <m/>
    <m/>
    <m/>
    <m/>
  </r>
  <r>
    <x v="99"/>
    <x v="1"/>
    <s v="USD"/>
    <x v="4"/>
    <d v="2025-02-13T00:00:00"/>
    <d v="2025-03-13T00:00:00"/>
    <x v="51"/>
    <m/>
    <m/>
    <m/>
    <m/>
    <m/>
    <m/>
    <m/>
  </r>
  <r>
    <x v="99"/>
    <x v="1"/>
    <s v="USD"/>
    <x v="5"/>
    <d v="2025-02-13T00:00:00"/>
    <d v="2025-05-15T00:00:00"/>
    <x v="28"/>
    <n v="0.9"/>
    <n v="145000000"/>
    <n v="0.8"/>
    <n v="0.89"/>
    <n v="60000000"/>
    <n v="0.85"/>
    <n v="0.84151724137931039"/>
  </r>
  <r>
    <x v="99"/>
    <x v="1"/>
    <s v="USD"/>
    <x v="6"/>
    <d v="2025-02-13T00:00:00"/>
    <d v="2025-08-14T00:00:00"/>
    <x v="34"/>
    <n v="1"/>
    <n v="32000000"/>
    <n v="0.97"/>
    <n v="0.99"/>
    <n v="30000000"/>
    <n v="0.99"/>
    <n v="0.97750000000000004"/>
  </r>
  <r>
    <x v="99"/>
    <x v="1"/>
    <s v="USD"/>
    <x v="7"/>
    <d v="2025-02-13T00:00:00"/>
    <d v="2026-02-12T00:00:00"/>
    <x v="34"/>
    <n v="1.05"/>
    <n v="24000000"/>
    <n v="1.05"/>
    <n v="1.05"/>
    <n v="24000000"/>
    <n v="1.05"/>
    <n v="1.05"/>
  </r>
  <r>
    <x v="100"/>
    <x v="1"/>
    <s v="KHR"/>
    <x v="2"/>
    <d v="2025-02-20T00:00:00"/>
    <d v="2025-02-27T00:00:00"/>
    <x v="55"/>
    <n v="1"/>
    <n v="900000000000"/>
    <n v="0.9"/>
    <n v="1"/>
    <n v="800000000000"/>
    <n v="1"/>
    <n v="0.9796111111111111"/>
  </r>
  <r>
    <x v="100"/>
    <x v="1"/>
    <s v="KHR"/>
    <x v="3"/>
    <d v="2025-02-20T00:00:00"/>
    <d v="2025-03-06T00:00:00"/>
    <x v="51"/>
    <m/>
    <m/>
    <m/>
    <m/>
    <m/>
    <m/>
    <m/>
  </r>
  <r>
    <x v="100"/>
    <x v="1"/>
    <s v="KHR"/>
    <x v="4"/>
    <d v="2025-02-20T00:00:00"/>
    <d v="2025-03-20T00:00:00"/>
    <x v="51"/>
    <m/>
    <m/>
    <m/>
    <m/>
    <m/>
    <m/>
    <m/>
  </r>
  <r>
    <x v="100"/>
    <x v="1"/>
    <s v="KHR"/>
    <x v="5"/>
    <d v="2025-02-20T00:00:00"/>
    <d v="2025-05-22T00:00:00"/>
    <x v="56"/>
    <n v="1.1499999999999999"/>
    <n v="110180000000"/>
    <m/>
    <n v="1.1499999999999999"/>
    <n v="110180000000"/>
    <n v="1.1499999999999999"/>
    <n v="1.1090942094754039"/>
  </r>
  <r>
    <x v="100"/>
    <x v="1"/>
    <s v="KHR"/>
    <x v="6"/>
    <d v="2025-02-20T00:00:00"/>
    <d v="2025-08-21T00:00:00"/>
    <x v="20"/>
    <n v="1.3"/>
    <n v="700000000"/>
    <n v="1.3"/>
    <n v="1.3"/>
    <n v="700000000"/>
    <n v="1.3"/>
    <n v="1.3"/>
  </r>
  <r>
    <x v="100"/>
    <x v="1"/>
    <s v="KHR"/>
    <x v="7"/>
    <d v="2025-02-20T00:00:00"/>
    <d v="2026-02-19T00:00:00"/>
    <x v="51"/>
    <m/>
    <m/>
    <m/>
    <m/>
    <m/>
    <m/>
    <m/>
  </r>
  <r>
    <x v="100"/>
    <x v="0"/>
    <s v="KHR"/>
    <x v="12"/>
    <d v="2025-02-21T00:00:00"/>
    <d v="2027-02-21T00:00:00"/>
    <x v="0"/>
    <n v="3.2"/>
    <n v="130000000000"/>
    <n v="4"/>
    <n v="4.5"/>
    <n v="0"/>
    <s v="-"/>
    <n v="4.2730769230769203"/>
  </r>
  <r>
    <x v="100"/>
    <x v="1"/>
    <s v="USD"/>
    <x v="2"/>
    <d v="2025-02-20T00:00:00"/>
    <d v="2025-02-27T00:00:00"/>
    <x v="51"/>
    <m/>
    <m/>
    <m/>
    <m/>
    <m/>
    <m/>
    <m/>
  </r>
  <r>
    <x v="100"/>
    <x v="1"/>
    <s v="USD"/>
    <x v="3"/>
    <d v="2025-02-20T00:00:00"/>
    <d v="2025-03-06T00:00:00"/>
    <x v="51"/>
    <m/>
    <m/>
    <m/>
    <m/>
    <m/>
    <m/>
    <m/>
  </r>
  <r>
    <x v="100"/>
    <x v="1"/>
    <s v="USD"/>
    <x v="4"/>
    <d v="2025-02-20T00:00:00"/>
    <d v="2025-03-20T00:00:00"/>
    <x v="51"/>
    <m/>
    <m/>
    <m/>
    <m/>
    <m/>
    <m/>
    <m/>
  </r>
  <r>
    <x v="100"/>
    <x v="1"/>
    <s v="USD"/>
    <x v="5"/>
    <d v="2025-02-20T00:00:00"/>
    <d v="2025-05-22T00:00:00"/>
    <x v="28"/>
    <n v="0.9"/>
    <n v="186600000"/>
    <m/>
    <n v="0.9"/>
    <n v="60000000"/>
    <n v="0.8"/>
    <n v="0.74035369774919613"/>
  </r>
  <r>
    <x v="100"/>
    <x v="1"/>
    <s v="USD"/>
    <x v="6"/>
    <d v="2025-02-20T00:00:00"/>
    <d v="2025-08-21T00:00:00"/>
    <x v="34"/>
    <n v="1"/>
    <n v="12000000"/>
    <n v="0.99"/>
    <n v="0.99"/>
    <n v="12000000"/>
    <n v="0.99"/>
    <n v="0.99"/>
  </r>
  <r>
    <x v="100"/>
    <x v="1"/>
    <s v="USD"/>
    <x v="7"/>
    <d v="2025-02-20T00:00:00"/>
    <d v="2026-02-19T00:00:00"/>
    <x v="34"/>
    <n v="1.05"/>
    <n v="4300000"/>
    <n v="0.99"/>
    <n v="1.05"/>
    <n v="4300000"/>
    <n v="1.05"/>
    <n v="1.0458139534883719"/>
  </r>
  <r>
    <x v="101"/>
    <x v="1"/>
    <s v="KHR"/>
    <x v="2"/>
    <d v="2025-02-27T00:00:00"/>
    <d v="2025-03-06T00:00:00"/>
    <x v="55"/>
    <n v="1"/>
    <n v="952000000000"/>
    <n v="0.9"/>
    <n v="1"/>
    <n v="800000000000"/>
    <n v="1"/>
    <n v="0.9821428571428571"/>
  </r>
  <r>
    <x v="101"/>
    <x v="1"/>
    <s v="KHR"/>
    <x v="3"/>
    <d v="2025-02-27T00:00:00"/>
    <d v="2025-03-13T00:00:00"/>
    <x v="51"/>
    <m/>
    <m/>
    <m/>
    <m/>
    <m/>
    <m/>
    <m/>
  </r>
  <r>
    <x v="101"/>
    <x v="1"/>
    <s v="KHR"/>
    <x v="4"/>
    <d v="2025-02-27T00:00:00"/>
    <d v="2025-03-27T00:00:00"/>
    <x v="51"/>
    <m/>
    <m/>
    <m/>
    <m/>
    <m/>
    <m/>
    <m/>
  </r>
  <r>
    <x v="101"/>
    <x v="1"/>
    <s v="KHR"/>
    <x v="5"/>
    <d v="2025-02-27T00:00:00"/>
    <d v="2025-05-29T00:00:00"/>
    <x v="56"/>
    <n v="1.1499999999999999"/>
    <n v="100000000000"/>
    <n v="1.1499999999999999"/>
    <n v="1.1499999999999999"/>
    <n v="100000000000"/>
    <n v="1.1499999999999999"/>
    <n v="1.1499999999999999"/>
  </r>
  <r>
    <x v="101"/>
    <x v="1"/>
    <s v="KHR"/>
    <x v="6"/>
    <d v="2025-02-27T00:00:00"/>
    <d v="2025-08-28T00:00:00"/>
    <x v="20"/>
    <n v="1.3"/>
    <m/>
    <m/>
    <m/>
    <m/>
    <m/>
    <m/>
  </r>
  <r>
    <x v="101"/>
    <x v="1"/>
    <s v="KHR"/>
    <x v="7"/>
    <d v="2025-02-27T00:00:00"/>
    <d v="2026-02-26T00:00:00"/>
    <x v="51"/>
    <m/>
    <m/>
    <m/>
    <m/>
    <m/>
    <m/>
    <m/>
  </r>
  <r>
    <x v="101"/>
    <x v="1"/>
    <s v="USD"/>
    <x v="2"/>
    <d v="2025-02-27T00:00:00"/>
    <d v="2025-03-06T00:00:00"/>
    <x v="51"/>
    <m/>
    <m/>
    <m/>
    <m/>
    <m/>
    <m/>
    <m/>
  </r>
  <r>
    <x v="101"/>
    <x v="1"/>
    <s v="USD"/>
    <x v="3"/>
    <d v="2025-02-27T00:00:00"/>
    <d v="2025-03-13T00:00:00"/>
    <x v="51"/>
    <m/>
    <m/>
    <m/>
    <m/>
    <m/>
    <m/>
    <m/>
  </r>
  <r>
    <x v="101"/>
    <x v="1"/>
    <s v="USD"/>
    <x v="4"/>
    <d v="2025-02-27T00:00:00"/>
    <d v="2025-03-27T00:00:00"/>
    <x v="51"/>
    <m/>
    <m/>
    <m/>
    <m/>
    <m/>
    <m/>
    <m/>
  </r>
  <r>
    <x v="101"/>
    <x v="1"/>
    <s v="USD"/>
    <x v="5"/>
    <d v="2025-02-27T00:00:00"/>
    <d v="2025-05-29T00:00:00"/>
    <x v="28"/>
    <n v="0.9"/>
    <n v="123100000"/>
    <n v="0.2"/>
    <n v="0.88"/>
    <n v="60000000"/>
    <n v="0.76"/>
    <n v="0.77554833468724615"/>
  </r>
  <r>
    <x v="101"/>
    <x v="1"/>
    <s v="USD"/>
    <x v="6"/>
    <d v="2025-02-27T00:00:00"/>
    <d v="2025-08-28T00:00:00"/>
    <x v="34"/>
    <n v="1"/>
    <n v="5000000"/>
    <n v="0.99"/>
    <n v="0.99"/>
    <n v="5000000"/>
    <n v="0.99"/>
    <n v="0.99"/>
  </r>
  <r>
    <x v="101"/>
    <x v="1"/>
    <s v="USD"/>
    <x v="7"/>
    <d v="2025-02-27T00:00:00"/>
    <d v="2026-02-26T00:00:00"/>
    <x v="34"/>
    <n v="1.05"/>
    <n v="2400000"/>
    <n v="0.99"/>
    <n v="1.05"/>
    <n v="2400000"/>
    <n v="1.05"/>
    <n v="1.04"/>
  </r>
  <r>
    <x v="102"/>
    <x v="1"/>
    <s v="KHR"/>
    <x v="2"/>
    <d v="2025-03-06T00:00:00"/>
    <d v="2025-03-13T00:00:00"/>
    <x v="57"/>
    <n v="1"/>
    <n v="947000000000"/>
    <n v="0.9"/>
    <n v="1"/>
    <n v="850000000000"/>
    <n v="1"/>
    <n v="0.97486800422386488"/>
  </r>
  <r>
    <x v="102"/>
    <x v="1"/>
    <s v="KHR"/>
    <x v="3"/>
    <d v="2025-03-06T00:00:00"/>
    <d v="2025-03-20T00:00:00"/>
    <x v="51"/>
    <m/>
    <m/>
    <m/>
    <m/>
    <m/>
    <m/>
    <m/>
  </r>
  <r>
    <x v="102"/>
    <x v="1"/>
    <s v="KHR"/>
    <x v="4"/>
    <d v="2025-03-06T00:00:00"/>
    <d v="2025-04-03T00:00:00"/>
    <x v="51"/>
    <m/>
    <m/>
    <m/>
    <m/>
    <m/>
    <m/>
    <m/>
  </r>
  <r>
    <x v="102"/>
    <x v="1"/>
    <s v="KHR"/>
    <x v="5"/>
    <d v="2025-03-06T00:00:00"/>
    <d v="2025-06-05T00:00:00"/>
    <x v="32"/>
    <n v="1.1499999999999999"/>
    <m/>
    <m/>
    <m/>
    <m/>
    <m/>
    <m/>
  </r>
  <r>
    <x v="102"/>
    <x v="1"/>
    <s v="KHR"/>
    <x v="6"/>
    <d v="2025-03-06T00:00:00"/>
    <d v="2025-09-04T00:00:00"/>
    <x v="29"/>
    <n v="1.3"/>
    <n v="300000000"/>
    <n v="1.3"/>
    <n v="1.3"/>
    <n v="300000000"/>
    <n v="1.3"/>
    <n v="1.3"/>
  </r>
  <r>
    <x v="102"/>
    <x v="1"/>
    <s v="KHR"/>
    <x v="7"/>
    <d v="2025-03-06T00:00:00"/>
    <d v="2026-03-05T00:00:00"/>
    <x v="51"/>
    <m/>
    <m/>
    <m/>
    <m/>
    <m/>
    <m/>
    <m/>
  </r>
  <r>
    <x v="102"/>
    <x v="1"/>
    <s v="USD"/>
    <x v="2"/>
    <d v="2025-03-06T00:00:00"/>
    <d v="2025-03-13T00:00:00"/>
    <x v="51"/>
    <m/>
    <m/>
    <m/>
    <m/>
    <m/>
    <m/>
    <m/>
  </r>
  <r>
    <x v="102"/>
    <x v="1"/>
    <s v="USD"/>
    <x v="3"/>
    <d v="2025-03-06T00:00:00"/>
    <d v="2025-03-20T00:00:00"/>
    <x v="51"/>
    <m/>
    <m/>
    <m/>
    <m/>
    <m/>
    <m/>
    <m/>
  </r>
  <r>
    <x v="102"/>
    <x v="1"/>
    <s v="USD"/>
    <x v="4"/>
    <d v="2025-03-06T00:00:00"/>
    <d v="2025-04-03T00:00:00"/>
    <x v="51"/>
    <m/>
    <m/>
    <m/>
    <m/>
    <m/>
    <m/>
    <m/>
  </r>
  <r>
    <x v="102"/>
    <x v="1"/>
    <s v="USD"/>
    <x v="5"/>
    <d v="2025-03-06T00:00:00"/>
    <d v="2025-06-05T00:00:00"/>
    <x v="28"/>
    <n v="0.9"/>
    <n v="115000000"/>
    <n v="0.7"/>
    <n v="0.76"/>
    <n v="60000000"/>
    <n v="0.76"/>
    <n v="0.73347826086956525"/>
  </r>
  <r>
    <x v="102"/>
    <x v="1"/>
    <s v="USD"/>
    <x v="6"/>
    <d v="2025-03-06T00:00:00"/>
    <d v="2025-09-04T00:00:00"/>
    <x v="34"/>
    <n v="1"/>
    <n v="15300000"/>
    <n v="0.99"/>
    <n v="1"/>
    <n v="15300000"/>
    <n v="1"/>
    <n v="0.99673202614379086"/>
  </r>
  <r>
    <x v="102"/>
    <x v="1"/>
    <s v="USD"/>
    <x v="7"/>
    <d v="2025-03-06T00:00:00"/>
    <d v="2026-03-05T00:00:00"/>
    <x v="34"/>
    <n v="1.05"/>
    <n v="2100000"/>
    <n v="1"/>
    <n v="1.05"/>
    <n v="2100000"/>
    <n v="1.05"/>
    <n v="1.0476190476190479"/>
  </r>
  <r>
    <x v="103"/>
    <x v="1"/>
    <s v="KHR"/>
    <x v="2"/>
    <d v="2025-03-13T00:00:00"/>
    <d v="2025-03-20T00:00:00"/>
    <x v="57"/>
    <n v="1"/>
    <n v="462000000000"/>
    <n v="0.9"/>
    <n v="1"/>
    <n v="462000000000"/>
    <n v="1"/>
    <n v="0.9438311688311688"/>
  </r>
  <r>
    <x v="103"/>
    <x v="1"/>
    <s v="KHR"/>
    <x v="3"/>
    <d v="2025-03-13T00:00:00"/>
    <d v="2025-03-27T00:00:00"/>
    <x v="51"/>
    <m/>
    <m/>
    <m/>
    <m/>
    <m/>
    <m/>
    <m/>
  </r>
  <r>
    <x v="103"/>
    <x v="1"/>
    <s v="KHR"/>
    <x v="4"/>
    <d v="2025-03-13T00:00:00"/>
    <d v="2025-04-10T00:00:00"/>
    <x v="51"/>
    <m/>
    <m/>
    <m/>
    <m/>
    <m/>
    <m/>
    <m/>
  </r>
  <r>
    <x v="103"/>
    <x v="1"/>
    <s v="KHR"/>
    <x v="5"/>
    <d v="2025-03-13T00:00:00"/>
    <d v="2025-06-12T00:00:00"/>
    <x v="32"/>
    <n v="1.1499999999999999"/>
    <n v="40400000000"/>
    <n v="0.3"/>
    <n v="1.1499999999999999"/>
    <n v="40400000000"/>
    <n v="1.1499999999999999"/>
    <n v="1.144554455445544"/>
  </r>
  <r>
    <x v="103"/>
    <x v="1"/>
    <s v="KHR"/>
    <x v="6"/>
    <d v="2025-03-13T00:00:00"/>
    <d v="2025-09-11T00:00:00"/>
    <x v="29"/>
    <n v="1.3"/>
    <n v="20200000000"/>
    <n v="1.3"/>
    <n v="1.3"/>
    <n v="20200000000"/>
    <n v="1.3"/>
    <n v="1.3"/>
  </r>
  <r>
    <x v="103"/>
    <x v="1"/>
    <s v="KHR"/>
    <x v="7"/>
    <d v="2025-03-13T00:00:00"/>
    <d v="2026-03-12T00:00:00"/>
    <x v="51"/>
    <m/>
    <m/>
    <m/>
    <m/>
    <m/>
    <m/>
    <m/>
  </r>
  <r>
    <x v="103"/>
    <x v="1"/>
    <s v="USD"/>
    <x v="2"/>
    <d v="2025-03-13T00:00:00"/>
    <d v="2025-03-20T00:00:00"/>
    <x v="51"/>
    <m/>
    <m/>
    <m/>
    <m/>
    <m/>
    <m/>
    <m/>
  </r>
  <r>
    <x v="103"/>
    <x v="1"/>
    <s v="USD"/>
    <x v="3"/>
    <d v="2025-03-13T00:00:00"/>
    <d v="2025-03-27T00:00:00"/>
    <x v="51"/>
    <m/>
    <m/>
    <m/>
    <m/>
    <m/>
    <m/>
    <m/>
  </r>
  <r>
    <x v="103"/>
    <x v="1"/>
    <s v="USD"/>
    <x v="4"/>
    <d v="2025-03-13T00:00:00"/>
    <d v="2025-04-10T00:00:00"/>
    <x v="51"/>
    <m/>
    <m/>
    <m/>
    <m/>
    <m/>
    <m/>
    <m/>
  </r>
  <r>
    <x v="103"/>
    <x v="1"/>
    <s v="USD"/>
    <x v="5"/>
    <d v="2025-03-13T00:00:00"/>
    <d v="2025-06-12T00:00:00"/>
    <x v="28"/>
    <n v="0.9"/>
    <n v="129610000"/>
    <n v="0.2"/>
    <n v="0.76"/>
    <n v="60000000"/>
    <n v="0.72"/>
    <n v="0.71321657279530903"/>
  </r>
  <r>
    <x v="103"/>
    <x v="1"/>
    <s v="USD"/>
    <x v="6"/>
    <d v="2025-03-13T00:00:00"/>
    <d v="2025-09-11T00:00:00"/>
    <x v="34"/>
    <n v="1"/>
    <n v="38100000"/>
    <n v="0.99"/>
    <n v="1"/>
    <n v="30000000"/>
    <n v="0.99"/>
    <n v="0.99001312335958003"/>
  </r>
  <r>
    <x v="103"/>
    <x v="1"/>
    <s v="USD"/>
    <x v="7"/>
    <d v="2025-03-13T00:00:00"/>
    <d v="2026-03-12T00:00:00"/>
    <x v="34"/>
    <n v="1.05"/>
    <n v="31500000"/>
    <n v="1"/>
    <n v="1.05"/>
    <n v="30000000"/>
    <n v="1.05"/>
    <n v="1.0269841269841271"/>
  </r>
  <r>
    <x v="104"/>
    <x v="1"/>
    <s v="KHR"/>
    <x v="2"/>
    <d v="2025-03-20T00:00:00"/>
    <d v="2025-03-27T00:00:00"/>
    <x v="57"/>
    <n v="1"/>
    <n v="479000000000"/>
    <n v="0.9"/>
    <n v="1"/>
    <n v="479000000000"/>
    <n v="1"/>
    <n v="0.96857142857142897"/>
  </r>
  <r>
    <x v="104"/>
    <x v="1"/>
    <s v="KHR"/>
    <x v="3"/>
    <d v="2025-03-20T00:00:00"/>
    <d v="2025-04-03T00:00:00"/>
    <x v="51"/>
    <m/>
    <m/>
    <m/>
    <m/>
    <m/>
    <m/>
    <m/>
  </r>
  <r>
    <x v="104"/>
    <x v="1"/>
    <s v="KHR"/>
    <x v="4"/>
    <d v="2025-03-20T00:00:00"/>
    <d v="2025-04-17T00:00:00"/>
    <x v="51"/>
    <m/>
    <m/>
    <m/>
    <m/>
    <m/>
    <m/>
    <m/>
  </r>
  <r>
    <x v="104"/>
    <x v="1"/>
    <s v="KHR"/>
    <x v="5"/>
    <d v="2025-03-20T00:00:00"/>
    <d v="2025-06-19T00:00:00"/>
    <x v="29"/>
    <n v="1.1499999999999999"/>
    <n v="20930000000"/>
    <n v="0.6"/>
    <n v="1.1499999999999999"/>
    <n v="20930000000"/>
    <n v="1.1499999999999999"/>
    <n v="0.9375"/>
  </r>
  <r>
    <x v="104"/>
    <x v="1"/>
    <s v="KHR"/>
    <x v="6"/>
    <d v="2025-03-20T00:00:00"/>
    <d v="2025-09-18T00:00:00"/>
    <x v="58"/>
    <n v="1.3"/>
    <m/>
    <m/>
    <m/>
    <m/>
    <m/>
    <m/>
  </r>
  <r>
    <x v="104"/>
    <x v="1"/>
    <s v="KHR"/>
    <x v="7"/>
    <d v="2025-03-20T00:00:00"/>
    <d v="2026-03-19T00:00:00"/>
    <x v="51"/>
    <m/>
    <m/>
    <m/>
    <m/>
    <m/>
    <m/>
    <m/>
  </r>
  <r>
    <x v="104"/>
    <x v="0"/>
    <s v="KHR"/>
    <x v="13"/>
    <d v="2025-03-21T00:00:00"/>
    <d v="2028-03-21T00:00:00"/>
    <x v="0"/>
    <n v="3.5"/>
    <n v="130000000000"/>
    <n v="4.2"/>
    <n v="4.75"/>
    <n v="90000000000"/>
    <s v="-"/>
    <n v="4.3307692307692296"/>
  </r>
  <r>
    <x v="104"/>
    <x v="1"/>
    <s v="USD"/>
    <x v="2"/>
    <d v="2025-03-20T00:00:00"/>
    <d v="2025-03-27T00:00:00"/>
    <x v="51"/>
    <m/>
    <m/>
    <m/>
    <m/>
    <m/>
    <m/>
    <m/>
  </r>
  <r>
    <x v="104"/>
    <x v="1"/>
    <s v="USD"/>
    <x v="3"/>
    <d v="2025-03-20T00:00:00"/>
    <d v="2025-04-03T00:00:00"/>
    <x v="51"/>
    <m/>
    <m/>
    <m/>
    <m/>
    <m/>
    <m/>
    <m/>
  </r>
  <r>
    <x v="104"/>
    <x v="1"/>
    <s v="USD"/>
    <x v="4"/>
    <d v="2025-03-20T00:00:00"/>
    <d v="2025-04-17T00:00:00"/>
    <x v="51"/>
    <m/>
    <m/>
    <m/>
    <m/>
    <m/>
    <m/>
    <m/>
  </r>
  <r>
    <x v="104"/>
    <x v="1"/>
    <s v="USD"/>
    <x v="5"/>
    <d v="2025-03-20T00:00:00"/>
    <d v="2025-06-19T00:00:00"/>
    <x v="28"/>
    <n v="0.9"/>
    <n v="102190000"/>
    <n v="0.2"/>
    <n v="0.8"/>
    <n v="60000000"/>
    <n v="0.7"/>
    <n v="0.71218318817888249"/>
  </r>
  <r>
    <x v="104"/>
    <x v="1"/>
    <s v="USD"/>
    <x v="6"/>
    <d v="2025-03-20T00:00:00"/>
    <d v="2025-09-18T00:00:00"/>
    <x v="34"/>
    <n v="1"/>
    <n v="15000000"/>
    <n v="0.99"/>
    <n v="0.99"/>
    <n v="15000000"/>
    <n v="0.99"/>
    <n v="0.99"/>
  </r>
  <r>
    <x v="104"/>
    <x v="1"/>
    <s v="USD"/>
    <x v="7"/>
    <d v="2025-03-20T00:00:00"/>
    <d v="2026-03-19T00:00:00"/>
    <x v="34"/>
    <n v="1.05"/>
    <n v="26000000"/>
    <n v="1.04"/>
    <n v="1.05"/>
    <n v="26000000"/>
    <n v="1.05"/>
    <n v="1.0423076923076919"/>
  </r>
  <r>
    <x v="105"/>
    <x v="1"/>
    <s v="KHR"/>
    <x v="2"/>
    <d v="2025-03-27T00:00:00"/>
    <d v="2025-04-03T00:00:00"/>
    <x v="57"/>
    <n v="1"/>
    <n v="315000000000"/>
    <n v="0.9"/>
    <n v="1"/>
    <n v="315000000000"/>
    <n v="1"/>
    <n v="0.98"/>
  </r>
  <r>
    <x v="105"/>
    <x v="1"/>
    <s v="KHR"/>
    <x v="3"/>
    <d v="2025-03-27T00:00:00"/>
    <d v="2025-04-10T00:00:00"/>
    <x v="51"/>
    <m/>
    <m/>
    <m/>
    <m/>
    <m/>
    <m/>
    <m/>
  </r>
  <r>
    <x v="105"/>
    <x v="1"/>
    <s v="KHR"/>
    <x v="4"/>
    <d v="2025-03-27T00:00:00"/>
    <d v="2025-04-24T00:00:00"/>
    <x v="51"/>
    <m/>
    <m/>
    <m/>
    <m/>
    <m/>
    <m/>
    <m/>
  </r>
  <r>
    <x v="105"/>
    <x v="1"/>
    <s v="KHR"/>
    <x v="5"/>
    <d v="2025-03-27T00:00:00"/>
    <d v="2025-06-26T00:00:00"/>
    <x v="29"/>
    <n v="1.1499999999999999"/>
    <n v="26500000000"/>
    <n v="1.1499999999999999"/>
    <n v="1.1499999999999999"/>
    <n v="26500000000"/>
    <n v="1.1499999999999999"/>
    <n v="1.1499999999999999"/>
  </r>
  <r>
    <x v="105"/>
    <x v="1"/>
    <s v="KHR"/>
    <x v="6"/>
    <d v="2025-03-27T00:00:00"/>
    <d v="2025-09-25T00:00:00"/>
    <x v="58"/>
    <n v="1.3"/>
    <n v="600000000"/>
    <n v="1.3"/>
    <n v="1.3"/>
    <n v="600000000"/>
    <n v="1.3"/>
    <n v="1.3"/>
  </r>
  <r>
    <x v="105"/>
    <x v="1"/>
    <s v="KHR"/>
    <x v="7"/>
    <d v="2025-03-27T00:00:00"/>
    <d v="2026-03-26T00:00:00"/>
    <x v="51"/>
    <m/>
    <m/>
    <m/>
    <m/>
    <m/>
    <m/>
    <m/>
  </r>
  <r>
    <x v="105"/>
    <x v="1"/>
    <s v="USD"/>
    <x v="2"/>
    <d v="2025-03-27T00:00:00"/>
    <d v="2025-04-03T00:00:00"/>
    <x v="51"/>
    <m/>
    <m/>
    <m/>
    <m/>
    <m/>
    <m/>
    <m/>
  </r>
  <r>
    <x v="105"/>
    <x v="1"/>
    <s v="USD"/>
    <x v="3"/>
    <d v="2025-03-27T00:00:00"/>
    <d v="2025-04-10T00:00:00"/>
    <x v="51"/>
    <m/>
    <m/>
    <m/>
    <m/>
    <m/>
    <m/>
    <m/>
  </r>
  <r>
    <x v="105"/>
    <x v="1"/>
    <s v="USD"/>
    <x v="4"/>
    <d v="2025-03-27T00:00:00"/>
    <d v="2025-04-24T00:00:00"/>
    <x v="51"/>
    <m/>
    <m/>
    <m/>
    <m/>
    <m/>
    <m/>
    <m/>
  </r>
  <r>
    <x v="105"/>
    <x v="1"/>
    <s v="USD"/>
    <x v="5"/>
    <d v="2025-03-27T00:00:00"/>
    <d v="2025-06-26T00:00:00"/>
    <x v="28"/>
    <n v="0.9"/>
    <n v="128000000"/>
    <n v="0.7"/>
    <n v="0.9"/>
    <n v="60000000"/>
    <n v="0.7"/>
    <n v="0.71328124999999998"/>
  </r>
  <r>
    <x v="105"/>
    <x v="1"/>
    <s v="USD"/>
    <x v="6"/>
    <d v="2025-03-27T00:00:00"/>
    <d v="2025-09-25T00:00:00"/>
    <x v="34"/>
    <n v="1"/>
    <n v="42300000"/>
    <n v="0.98"/>
    <n v="1"/>
    <n v="30000000"/>
    <n v="0.99"/>
    <n v="0.99004728132387709"/>
  </r>
  <r>
    <x v="105"/>
    <x v="1"/>
    <s v="USD"/>
    <x v="7"/>
    <d v="2025-03-27T00:00:00"/>
    <d v="2026-03-26T00:00:00"/>
    <x v="34"/>
    <n v="1.05"/>
    <n v="35000000"/>
    <n v="1.05"/>
    <n v="1.05"/>
    <n v="35000000"/>
    <n v="1.05"/>
    <n v="1.05"/>
  </r>
  <r>
    <x v="106"/>
    <x v="1"/>
    <s v="KHR"/>
    <x v="2"/>
    <d v="2025-04-03T00:00:00"/>
    <d v="2025-04-10T00:00:00"/>
    <x v="57"/>
    <n v="1"/>
    <n v="406000000000"/>
    <n v="0.9"/>
    <n v="1"/>
    <n v="406000000000"/>
    <n v="1"/>
    <n v="0.97599999999999998"/>
  </r>
  <r>
    <x v="106"/>
    <x v="1"/>
    <s v="KHR"/>
    <x v="3"/>
    <d v="2025-04-03T00:00:00"/>
    <d v="2025-04-17T00:00:00"/>
    <x v="51"/>
    <m/>
    <m/>
    <m/>
    <m/>
    <m/>
    <m/>
    <m/>
  </r>
  <r>
    <x v="106"/>
    <x v="1"/>
    <s v="KHR"/>
    <x v="4"/>
    <d v="2025-04-03T00:00:00"/>
    <d v="2025-05-01T00:00:00"/>
    <x v="51"/>
    <m/>
    <m/>
    <m/>
    <m/>
    <m/>
    <m/>
    <m/>
  </r>
  <r>
    <x v="106"/>
    <x v="1"/>
    <s v="KHR"/>
    <x v="5"/>
    <d v="2025-04-03T00:00:00"/>
    <d v="2025-07-03T00:00:00"/>
    <x v="29"/>
    <n v="1.1499999999999999"/>
    <m/>
    <m/>
    <m/>
    <m/>
    <m/>
    <m/>
  </r>
  <r>
    <x v="106"/>
    <x v="1"/>
    <s v="KHR"/>
    <x v="6"/>
    <d v="2025-04-03T00:00:00"/>
    <d v="2025-10-02T00:00:00"/>
    <x v="58"/>
    <n v="1.3"/>
    <n v="400000000"/>
    <n v="1.2"/>
    <n v="1.3"/>
    <n v="400000000"/>
    <n v="1.3"/>
    <n v="1.25"/>
  </r>
  <r>
    <x v="106"/>
    <x v="1"/>
    <s v="KHR"/>
    <x v="7"/>
    <d v="2025-04-03T00:00:00"/>
    <d v="2026-04-02T00:00:00"/>
    <x v="51"/>
    <m/>
    <m/>
    <m/>
    <m/>
    <m/>
    <m/>
    <m/>
  </r>
  <r>
    <x v="106"/>
    <x v="1"/>
    <s v="USD"/>
    <x v="2"/>
    <d v="2025-04-03T00:00:00"/>
    <d v="2025-04-10T00:00:00"/>
    <x v="51"/>
    <m/>
    <m/>
    <m/>
    <m/>
    <m/>
    <m/>
    <m/>
  </r>
  <r>
    <x v="106"/>
    <x v="1"/>
    <s v="USD"/>
    <x v="3"/>
    <d v="2025-04-03T00:00:00"/>
    <d v="2025-04-17T00:00:00"/>
    <x v="51"/>
    <m/>
    <m/>
    <m/>
    <m/>
    <m/>
    <m/>
    <m/>
  </r>
  <r>
    <x v="106"/>
    <x v="1"/>
    <s v="USD"/>
    <x v="4"/>
    <d v="2025-04-03T00:00:00"/>
    <d v="2025-05-01T00:00:00"/>
    <x v="51"/>
    <m/>
    <m/>
    <m/>
    <m/>
    <m/>
    <m/>
    <m/>
  </r>
  <r>
    <x v="106"/>
    <x v="1"/>
    <s v="USD"/>
    <x v="5"/>
    <d v="2025-04-03T00:00:00"/>
    <d v="2025-07-03T00:00:00"/>
    <x v="28"/>
    <n v="0.9"/>
    <n v="173400000"/>
    <n v="0.4"/>
    <n v="0.7"/>
    <n v="60000000"/>
    <n v="0.69"/>
    <n v="0.6907727797001153"/>
  </r>
  <r>
    <x v="106"/>
    <x v="1"/>
    <s v="USD"/>
    <x v="6"/>
    <d v="2025-04-03T00:00:00"/>
    <d v="2025-10-02T00:00:00"/>
    <x v="34"/>
    <n v="1"/>
    <n v="40400000"/>
    <n v="0.9"/>
    <n v="0.99"/>
    <n v="30000000"/>
    <n v="0.97"/>
    <n v="0.97469059405940595"/>
  </r>
  <r>
    <x v="106"/>
    <x v="1"/>
    <s v="USD"/>
    <x v="7"/>
    <d v="2025-04-03T00:00:00"/>
    <d v="2026-04-02T00:00:00"/>
    <x v="34"/>
    <n v="1.05"/>
    <n v="35000000"/>
    <n v="1.04"/>
    <n v="1.05"/>
    <n v="30000000"/>
    <n v="1.05"/>
    <n v="1.0414285714285709"/>
  </r>
  <r>
    <x v="107"/>
    <x v="1"/>
    <s v="KHR"/>
    <x v="2"/>
    <d v="2025-04-10T00:00:00"/>
    <d v="2025-04-17T00:00:00"/>
    <x v="57"/>
    <n v="1"/>
    <n v="561000000000"/>
    <n v="0.9"/>
    <n v="1"/>
    <n v="561000000000"/>
    <n v="1"/>
    <n v="0.97571428571428598"/>
  </r>
  <r>
    <x v="107"/>
    <x v="1"/>
    <s v="KHR"/>
    <x v="3"/>
    <d v="2025-04-10T00:00:00"/>
    <d v="2025-04-24T00:00:00"/>
    <x v="51"/>
    <m/>
    <m/>
    <m/>
    <m/>
    <m/>
    <m/>
    <m/>
  </r>
  <r>
    <x v="107"/>
    <x v="1"/>
    <s v="KHR"/>
    <x v="4"/>
    <d v="2025-04-10T00:00:00"/>
    <d v="2025-05-08T00:00:00"/>
    <x v="51"/>
    <m/>
    <m/>
    <m/>
    <m/>
    <m/>
    <m/>
    <m/>
  </r>
  <r>
    <x v="107"/>
    <x v="1"/>
    <s v="KHR"/>
    <x v="5"/>
    <d v="2025-04-10T00:00:00"/>
    <d v="2025-07-10T00:00:00"/>
    <x v="29"/>
    <n v="1.1499999999999999"/>
    <n v="3371000000"/>
    <n v="0.75"/>
    <n v="1.1200000000000001"/>
    <n v="3371000000"/>
    <n v="1.1200000000000001"/>
    <n v="1.0175000000000001"/>
  </r>
  <r>
    <x v="107"/>
    <x v="1"/>
    <s v="KHR"/>
    <x v="6"/>
    <d v="2025-04-10T00:00:00"/>
    <d v="2025-10-09T00:00:00"/>
    <x v="58"/>
    <n v="1.3"/>
    <m/>
    <m/>
    <m/>
    <m/>
    <m/>
    <m/>
  </r>
  <r>
    <x v="107"/>
    <x v="1"/>
    <s v="KHR"/>
    <x v="7"/>
    <d v="2025-04-10T00:00:00"/>
    <d v="2026-04-09T00:00:00"/>
    <x v="51"/>
    <m/>
    <m/>
    <m/>
    <m/>
    <m/>
    <m/>
    <m/>
  </r>
  <r>
    <x v="107"/>
    <x v="1"/>
    <s v="USD"/>
    <x v="2"/>
    <d v="2025-04-10T00:00:00"/>
    <d v="2025-04-17T00:00:00"/>
    <x v="51"/>
    <m/>
    <m/>
    <m/>
    <m/>
    <m/>
    <m/>
    <m/>
  </r>
  <r>
    <x v="107"/>
    <x v="1"/>
    <s v="USD"/>
    <x v="3"/>
    <d v="2025-04-10T00:00:00"/>
    <d v="2025-04-24T00:00:00"/>
    <x v="51"/>
    <m/>
    <m/>
    <m/>
    <m/>
    <m/>
    <m/>
    <m/>
  </r>
  <r>
    <x v="107"/>
    <x v="1"/>
    <s v="USD"/>
    <x v="4"/>
    <d v="2025-04-10T00:00:00"/>
    <d v="2025-05-08T00:00:00"/>
    <x v="51"/>
    <m/>
    <m/>
    <m/>
    <m/>
    <m/>
    <m/>
    <m/>
  </r>
  <r>
    <x v="107"/>
    <x v="1"/>
    <s v="USD"/>
    <x v="5"/>
    <d v="2025-04-10T00:00:00"/>
    <d v="2025-07-10T00:00:00"/>
    <x v="28"/>
    <n v="0.9"/>
    <n v="102550000"/>
    <n v="0.5"/>
    <n v="0.9"/>
    <n v="60000000"/>
    <n v="0.68"/>
    <n v="0.62403705509507557"/>
  </r>
  <r>
    <x v="107"/>
    <x v="1"/>
    <s v="USD"/>
    <x v="6"/>
    <d v="2025-04-10T00:00:00"/>
    <d v="2025-10-09T00:00:00"/>
    <x v="34"/>
    <n v="1"/>
    <n v="10735000"/>
    <n v="0.9"/>
    <n v="0.95"/>
    <n v="10735000"/>
    <n v="0.95"/>
    <n v="0.92794597112249655"/>
  </r>
  <r>
    <x v="107"/>
    <x v="1"/>
    <s v="USD"/>
    <x v="7"/>
    <d v="2025-04-10T00:00:00"/>
    <d v="2026-04-09T00:00:00"/>
    <x v="34"/>
    <n v="1.05"/>
    <n v="20000000"/>
    <n v="1.04"/>
    <n v="1.04"/>
    <n v="20000000"/>
    <n v="1.04"/>
    <n v="1.04"/>
  </r>
  <r>
    <x v="108"/>
    <x v="1"/>
    <s v="KHR"/>
    <x v="2"/>
    <d v="2025-04-17T00:00:00"/>
    <d v="2025-04-24T00:00:00"/>
    <x v="57"/>
    <n v="1"/>
    <n v="641000000000"/>
    <n v="0.9"/>
    <n v="1"/>
    <n v="641000000000"/>
    <n v="1"/>
    <n v="0.96333333333333304"/>
  </r>
  <r>
    <x v="108"/>
    <x v="1"/>
    <s v="KHR"/>
    <x v="3"/>
    <d v="2025-04-17T00:00:00"/>
    <d v="2025-05-01T00:00:00"/>
    <x v="51"/>
    <m/>
    <m/>
    <m/>
    <m/>
    <m/>
    <m/>
    <m/>
  </r>
  <r>
    <x v="108"/>
    <x v="1"/>
    <s v="KHR"/>
    <x v="4"/>
    <d v="2025-04-17T00:00:00"/>
    <d v="2025-05-15T00:00:00"/>
    <x v="51"/>
    <m/>
    <m/>
    <m/>
    <m/>
    <m/>
    <m/>
    <m/>
  </r>
  <r>
    <x v="108"/>
    <x v="1"/>
    <s v="KHR"/>
    <x v="5"/>
    <d v="2025-04-17T00:00:00"/>
    <d v="2025-07-17T00:00:00"/>
    <x v="29"/>
    <n v="1.1499999999999999"/>
    <n v="21250000000"/>
    <n v="0.5"/>
    <n v="1.1499999999999999"/>
    <n v="21250000000"/>
    <n v="1.1499999999999999"/>
    <n v="0.74"/>
  </r>
  <r>
    <x v="108"/>
    <x v="1"/>
    <s v="KHR"/>
    <x v="6"/>
    <d v="2025-04-17T00:00:00"/>
    <d v="2025-10-16T00:00:00"/>
    <x v="58"/>
    <n v="1.3"/>
    <n v="26100000000"/>
    <n v="0.9"/>
    <n v="1.3"/>
    <n v="25000000000"/>
    <n v="1.3"/>
    <n v="1.1000000000000001"/>
  </r>
  <r>
    <x v="108"/>
    <x v="1"/>
    <s v="KHR"/>
    <x v="7"/>
    <d v="2025-04-17T00:00:00"/>
    <d v="2026-04-16T00:00:00"/>
    <x v="51"/>
    <m/>
    <m/>
    <m/>
    <m/>
    <m/>
    <m/>
    <m/>
  </r>
  <r>
    <x v="108"/>
    <x v="1"/>
    <s v="USD"/>
    <x v="2"/>
    <d v="2025-04-17T00:00:00"/>
    <d v="2025-04-24T00:00:00"/>
    <x v="51"/>
    <m/>
    <m/>
    <m/>
    <m/>
    <m/>
    <m/>
    <m/>
  </r>
  <r>
    <x v="108"/>
    <x v="1"/>
    <s v="USD"/>
    <x v="3"/>
    <d v="2025-04-17T00:00:00"/>
    <d v="2025-05-01T00:00:00"/>
    <x v="51"/>
    <m/>
    <m/>
    <m/>
    <m/>
    <m/>
    <m/>
    <m/>
  </r>
  <r>
    <x v="108"/>
    <x v="1"/>
    <s v="USD"/>
    <x v="4"/>
    <d v="2025-04-17T00:00:00"/>
    <d v="2025-05-15T00:00:00"/>
    <x v="51"/>
    <m/>
    <m/>
    <m/>
    <m/>
    <m/>
    <m/>
    <m/>
  </r>
  <r>
    <x v="108"/>
    <x v="1"/>
    <s v="USD"/>
    <x v="5"/>
    <d v="2025-04-17T00:00:00"/>
    <d v="2025-07-17T00:00:00"/>
    <x v="28"/>
    <n v="0.9"/>
    <n v="58100000"/>
    <n v="0.2"/>
    <n v="0.9"/>
    <n v="58100000"/>
    <n v="0.9"/>
    <n v="0.64191049913941478"/>
  </r>
  <r>
    <x v="108"/>
    <x v="1"/>
    <s v="USD"/>
    <x v="6"/>
    <d v="2025-04-17T00:00:00"/>
    <d v="2025-10-16T00:00:00"/>
    <x v="34"/>
    <n v="1"/>
    <n v="32500000"/>
    <n v="0.8"/>
    <n v="0.95"/>
    <n v="30000000"/>
    <n v="0.95"/>
    <n v="0.9"/>
  </r>
  <r>
    <x v="108"/>
    <x v="1"/>
    <s v="USD"/>
    <x v="7"/>
    <d v="2025-04-17T00:00:00"/>
    <d v="2026-04-16T00:00:00"/>
    <x v="34"/>
    <n v="1.05"/>
    <n v="27000000"/>
    <n v="1.05"/>
    <n v="1.05"/>
    <n v="27000000"/>
    <n v="1.05"/>
    <n v="1.05"/>
  </r>
  <r>
    <x v="109"/>
    <x v="1"/>
    <s v="KHR"/>
    <x v="2"/>
    <d v="2025-04-24T00:00:00"/>
    <d v="2025-05-01T00:00:00"/>
    <x v="57"/>
    <n v="1"/>
    <n v="473000000000"/>
    <n v="0.9"/>
    <n v="1"/>
    <n v="473000000000"/>
    <n v="1"/>
    <n v="0.97599999999999998"/>
  </r>
  <r>
    <x v="109"/>
    <x v="1"/>
    <s v="KHR"/>
    <x v="3"/>
    <d v="2025-04-24T00:00:00"/>
    <d v="2025-05-08T00:00:00"/>
    <x v="51"/>
    <m/>
    <m/>
    <m/>
    <m/>
    <m/>
    <m/>
    <m/>
  </r>
  <r>
    <x v="109"/>
    <x v="1"/>
    <s v="KHR"/>
    <x v="4"/>
    <d v="2025-04-24T00:00:00"/>
    <d v="2025-05-22T00:00:00"/>
    <x v="51"/>
    <m/>
    <m/>
    <m/>
    <m/>
    <m/>
    <m/>
    <m/>
  </r>
  <r>
    <x v="109"/>
    <x v="1"/>
    <s v="KHR"/>
    <x v="5"/>
    <d v="2025-04-24T00:00:00"/>
    <d v="2025-07-24T00:00:00"/>
    <x v="29"/>
    <n v="1.1499999999999999"/>
    <n v="9600000000"/>
    <n v="0.5"/>
    <n v="0.5"/>
    <n v="9600000000"/>
    <n v="0.5"/>
    <n v="0.5"/>
  </r>
  <r>
    <x v="109"/>
    <x v="1"/>
    <s v="KHR"/>
    <x v="6"/>
    <d v="2025-04-24T00:00:00"/>
    <d v="2025-10-23T00:00:00"/>
    <x v="58"/>
    <n v="1.3"/>
    <m/>
    <m/>
    <m/>
    <m/>
    <m/>
    <m/>
  </r>
  <r>
    <x v="109"/>
    <x v="1"/>
    <s v="KHR"/>
    <x v="7"/>
    <d v="2025-04-24T00:00:00"/>
    <d v="2026-04-23T00:00:00"/>
    <x v="51"/>
    <m/>
    <m/>
    <m/>
    <m/>
    <m/>
    <m/>
    <m/>
  </r>
  <r>
    <x v="109"/>
    <x v="0"/>
    <s v="KHR"/>
    <x v="0"/>
    <d v="2025-04-25T00:00:00"/>
    <d v="2026-04-25T00:00:00"/>
    <x v="0"/>
    <n v="2.7"/>
    <n v="64000000000"/>
    <n v="3"/>
    <n v="4"/>
    <n v="34000000000"/>
    <s v="-"/>
    <n v="3.4375"/>
  </r>
  <r>
    <x v="109"/>
    <x v="1"/>
    <s v="USD"/>
    <x v="2"/>
    <d v="2025-04-24T00:00:00"/>
    <d v="2025-05-01T00:00:00"/>
    <x v="51"/>
    <m/>
    <m/>
    <m/>
    <m/>
    <m/>
    <m/>
    <m/>
  </r>
  <r>
    <x v="109"/>
    <x v="1"/>
    <s v="USD"/>
    <x v="3"/>
    <d v="2025-04-24T00:00:00"/>
    <d v="2025-05-08T00:00:00"/>
    <x v="51"/>
    <m/>
    <m/>
    <m/>
    <m/>
    <m/>
    <m/>
    <m/>
  </r>
  <r>
    <x v="109"/>
    <x v="1"/>
    <s v="USD"/>
    <x v="4"/>
    <d v="2025-04-24T00:00:00"/>
    <d v="2025-05-22T00:00:00"/>
    <x v="51"/>
    <m/>
    <m/>
    <m/>
    <m/>
    <m/>
    <m/>
    <m/>
  </r>
  <r>
    <x v="109"/>
    <x v="1"/>
    <s v="USD"/>
    <x v="5"/>
    <d v="2025-04-24T00:00:00"/>
    <d v="2025-07-24T00:00:00"/>
    <x v="28"/>
    <n v="0.9"/>
    <n v="116190000"/>
    <n v="0.4"/>
    <n v="0.9"/>
    <n v="60000000"/>
    <n v="0.65"/>
    <n v="0.67280316722609523"/>
  </r>
  <r>
    <x v="109"/>
    <x v="1"/>
    <s v="USD"/>
    <x v="6"/>
    <d v="2025-04-24T00:00:00"/>
    <d v="2025-10-23T00:00:00"/>
    <x v="34"/>
    <n v="1"/>
    <n v="32000000"/>
    <n v="0.9"/>
    <n v="0.95"/>
    <n v="32000000"/>
    <n v="0.95"/>
    <n v="0.91093749999999996"/>
  </r>
  <r>
    <x v="109"/>
    <x v="1"/>
    <s v="USD"/>
    <x v="7"/>
    <d v="2025-04-24T00:00:00"/>
    <d v="2026-04-23T00:00:00"/>
    <x v="34"/>
    <n v="1.05"/>
    <n v="27000000"/>
    <n v="1.05"/>
    <n v="1.05"/>
    <n v="27000000"/>
    <n v="1.05"/>
    <n v="1.05"/>
  </r>
  <r>
    <x v="110"/>
    <x v="1"/>
    <s v="KHR"/>
    <x v="2"/>
    <d v="2025-05-08T00:00:00"/>
    <d v="2025-05-15T00:00:00"/>
    <x v="57"/>
    <n v="1"/>
    <n v="826000000000"/>
    <n v="0.9"/>
    <n v="1"/>
    <n v="826000000000"/>
    <n v="1"/>
    <n v="0.99"/>
  </r>
  <r>
    <x v="110"/>
    <x v="1"/>
    <s v="KHR"/>
    <x v="3"/>
    <d v="2025-05-08T00:00:00"/>
    <d v="2025-05-22T00:00:00"/>
    <x v="51"/>
    <m/>
    <m/>
    <m/>
    <m/>
    <m/>
    <m/>
    <m/>
  </r>
  <r>
    <x v="110"/>
    <x v="1"/>
    <s v="KHR"/>
    <x v="4"/>
    <d v="2025-05-08T00:00:00"/>
    <d v="2025-06-05T00:00:00"/>
    <x v="51"/>
    <m/>
    <m/>
    <m/>
    <m/>
    <m/>
    <m/>
    <m/>
  </r>
  <r>
    <x v="110"/>
    <x v="1"/>
    <s v="KHR"/>
    <x v="5"/>
    <d v="2025-05-08T00:00:00"/>
    <d v="2025-08-07T00:00:00"/>
    <x v="29"/>
    <n v="1.1499999999999999"/>
    <n v="20800000000"/>
    <n v="0.8"/>
    <n v="1.1000000000000001"/>
    <n v="20800000000"/>
    <n v="1.1000000000000001"/>
    <n v="1.0900000000000001"/>
  </r>
  <r>
    <x v="110"/>
    <x v="1"/>
    <s v="KHR"/>
    <x v="6"/>
    <d v="2025-05-08T00:00:00"/>
    <d v="2025-11-06T00:00:00"/>
    <x v="58"/>
    <n v="1.3"/>
    <n v="7000000000"/>
    <n v="1.2"/>
    <n v="1.2"/>
    <n v="7000000000"/>
    <n v="1.2"/>
    <n v="1.2"/>
  </r>
  <r>
    <x v="110"/>
    <x v="1"/>
    <s v="KHR"/>
    <x v="7"/>
    <d v="2025-05-08T00:00:00"/>
    <d v="2026-05-07T00:00:00"/>
    <x v="51"/>
    <m/>
    <m/>
    <m/>
    <m/>
    <m/>
    <m/>
    <m/>
  </r>
  <r>
    <x v="110"/>
    <x v="1"/>
    <s v="USD"/>
    <x v="2"/>
    <d v="2025-05-08T00:00:00"/>
    <d v="2025-05-15T00:00:00"/>
    <x v="51"/>
    <m/>
    <m/>
    <m/>
    <m/>
    <m/>
    <m/>
    <m/>
  </r>
  <r>
    <x v="110"/>
    <x v="1"/>
    <s v="USD"/>
    <x v="3"/>
    <d v="2025-05-08T00:00:00"/>
    <d v="2025-05-22T00:00:00"/>
    <x v="51"/>
    <m/>
    <m/>
    <m/>
    <m/>
    <m/>
    <m/>
    <m/>
  </r>
  <r>
    <x v="110"/>
    <x v="1"/>
    <s v="USD"/>
    <x v="4"/>
    <d v="2025-05-08T00:00:00"/>
    <d v="2025-06-05T00:00:00"/>
    <x v="51"/>
    <m/>
    <m/>
    <m/>
    <m/>
    <m/>
    <m/>
    <m/>
  </r>
  <r>
    <x v="110"/>
    <x v="1"/>
    <s v="USD"/>
    <x v="5"/>
    <d v="2025-05-08T00:00:00"/>
    <d v="2025-08-07T00:00:00"/>
    <x v="28"/>
    <n v="0.9"/>
    <n v="191393000"/>
    <n v="0.4"/>
    <n v="0.75"/>
    <n v="60000000"/>
    <n v="0.59"/>
    <n v="0.61"/>
  </r>
  <r>
    <x v="110"/>
    <x v="1"/>
    <s v="USD"/>
    <x v="6"/>
    <d v="2025-05-08T00:00:00"/>
    <d v="2025-11-06T00:00:00"/>
    <x v="34"/>
    <n v="1"/>
    <n v="35000000"/>
    <n v="0.89"/>
    <n v="0.95"/>
    <n v="30000000"/>
    <n v="0.89"/>
    <n v="0.9"/>
  </r>
  <r>
    <x v="110"/>
    <x v="1"/>
    <s v="USD"/>
    <x v="7"/>
    <d v="2025-05-08T00:00:00"/>
    <d v="2026-05-07T00:00:00"/>
    <x v="34"/>
    <n v="1.05"/>
    <n v="30400000"/>
    <n v="1"/>
    <n v="1.03"/>
    <n v="30000000"/>
    <n v="1.03"/>
    <n v="1.03"/>
  </r>
  <r>
    <x v="111"/>
    <x v="0"/>
    <s v="KHR"/>
    <x v="10"/>
    <d v="2025-05-23T00:00:00"/>
    <m/>
    <x v="0"/>
    <m/>
    <m/>
    <m/>
    <m/>
    <m/>
    <s v="-"/>
    <m/>
  </r>
  <r>
    <x v="112"/>
    <x v="1"/>
    <s v="KHR"/>
    <x v="2"/>
    <d v="2025-05-22T00:00:00"/>
    <d v="2025-05-29T00:00:00"/>
    <x v="59"/>
    <n v="1"/>
    <n v="996000000000"/>
    <n v="0.9"/>
    <n v="1"/>
    <n v="996000000000"/>
    <n v="1"/>
    <n v="0.99"/>
  </r>
  <r>
    <x v="112"/>
    <x v="1"/>
    <s v="KHR"/>
    <x v="3"/>
    <d v="2025-05-22T00:00:00"/>
    <d v="2025-06-05T00:00:00"/>
    <x v="51"/>
    <m/>
    <m/>
    <m/>
    <m/>
    <m/>
    <m/>
    <m/>
  </r>
  <r>
    <x v="112"/>
    <x v="1"/>
    <s v="KHR"/>
    <x v="4"/>
    <d v="2025-05-22T00:00:00"/>
    <d v="2025-06-19T00:00:00"/>
    <x v="51"/>
    <m/>
    <m/>
    <m/>
    <m/>
    <m/>
    <m/>
    <m/>
  </r>
  <r>
    <x v="112"/>
    <x v="1"/>
    <s v="KHR"/>
    <x v="5"/>
    <d v="2025-05-22T00:00:00"/>
    <d v="2025-08-21T00:00:00"/>
    <x v="29"/>
    <n v="1.1499999999999999"/>
    <n v="6988000000"/>
    <n v="0"/>
    <n v="1"/>
    <n v="6988000000"/>
    <n v="1"/>
    <n v="0.82"/>
  </r>
  <r>
    <x v="112"/>
    <x v="1"/>
    <s v="KHR"/>
    <x v="6"/>
    <d v="2025-05-22T00:00:00"/>
    <d v="2025-11-20T00:00:00"/>
    <x v="58"/>
    <n v="1.3"/>
    <n v="200000000"/>
    <n v="1.3"/>
    <n v="1.3"/>
    <n v="200000000"/>
    <n v="1.3"/>
    <n v="1.3"/>
  </r>
  <r>
    <x v="112"/>
    <x v="1"/>
    <s v="KHR"/>
    <x v="7"/>
    <d v="2025-05-22T00:00:00"/>
    <d v="2026-05-21T00:00:00"/>
    <x v="51"/>
    <m/>
    <m/>
    <m/>
    <m/>
    <m/>
    <m/>
    <m/>
  </r>
  <r>
    <x v="112"/>
    <x v="1"/>
    <s v="USD"/>
    <x v="2"/>
    <d v="2025-05-22T00:00:00"/>
    <d v="2025-05-29T00:00:00"/>
    <x v="51"/>
    <m/>
    <m/>
    <m/>
    <m/>
    <m/>
    <m/>
    <m/>
  </r>
  <r>
    <x v="112"/>
    <x v="1"/>
    <s v="USD"/>
    <x v="3"/>
    <d v="2025-05-22T00:00:00"/>
    <d v="2025-06-05T00:00:00"/>
    <x v="51"/>
    <m/>
    <m/>
    <m/>
    <m/>
    <m/>
    <m/>
    <m/>
  </r>
  <r>
    <x v="112"/>
    <x v="1"/>
    <s v="USD"/>
    <x v="4"/>
    <d v="2025-05-22T00:00:00"/>
    <d v="2025-06-19T00:00:00"/>
    <x v="51"/>
    <m/>
    <m/>
    <m/>
    <m/>
    <m/>
    <m/>
    <m/>
  </r>
  <r>
    <x v="112"/>
    <x v="1"/>
    <s v="USD"/>
    <x v="5"/>
    <d v="2025-05-22T00:00:00"/>
    <d v="2025-08-21T00:00:00"/>
    <x v="28"/>
    <n v="0.9"/>
    <n v="181333000"/>
    <n v="0"/>
    <n v="0.8"/>
    <n v="60000000"/>
    <n v="0.55000000000000004"/>
    <n v="0.52"/>
  </r>
  <r>
    <x v="112"/>
    <x v="1"/>
    <s v="USD"/>
    <x v="6"/>
    <d v="2025-05-22T00:00:00"/>
    <d v="2025-11-20T00:00:00"/>
    <x v="34"/>
    <n v="1"/>
    <n v="32000000"/>
    <n v="0.89"/>
    <n v="0.98"/>
    <n v="30000000"/>
    <n v="0.89"/>
    <n v="0.9"/>
  </r>
  <r>
    <x v="112"/>
    <x v="1"/>
    <s v="USD"/>
    <x v="7"/>
    <d v="2025-05-22T00:00:00"/>
    <d v="2026-05-21T00:00:00"/>
    <x v="34"/>
    <n v="1.05"/>
    <n v="32000000"/>
    <n v="1.03"/>
    <n v="1.05"/>
    <n v="30000000"/>
    <n v="1.03"/>
    <n v="1.03"/>
  </r>
  <r>
    <x v="113"/>
    <x v="1"/>
    <s v="KHR"/>
    <x v="2"/>
    <d v="2025-05-29T00:00:00"/>
    <d v="2025-06-05T00:00:00"/>
    <x v="59"/>
    <n v="1"/>
    <n v="794000000000"/>
    <n v="0.9"/>
    <n v="1"/>
    <n v="794000000000"/>
    <n v="1"/>
    <n v="0.99"/>
  </r>
  <r>
    <x v="113"/>
    <x v="1"/>
    <s v="KHR"/>
    <x v="3"/>
    <d v="2025-05-29T00:00:00"/>
    <d v="2025-06-12T00:00:00"/>
    <x v="51"/>
    <m/>
    <m/>
    <m/>
    <m/>
    <m/>
    <m/>
    <m/>
  </r>
  <r>
    <x v="113"/>
    <x v="1"/>
    <s v="KHR"/>
    <x v="4"/>
    <d v="2025-05-29T00:00:00"/>
    <d v="2025-06-26T00:00:00"/>
    <x v="51"/>
    <m/>
    <m/>
    <m/>
    <m/>
    <m/>
    <m/>
    <m/>
  </r>
  <r>
    <x v="113"/>
    <x v="1"/>
    <s v="KHR"/>
    <x v="5"/>
    <d v="2025-05-29T00:00:00"/>
    <d v="2025-08-28T00:00:00"/>
    <x v="29"/>
    <n v="1.1499999999999999"/>
    <n v="200000000"/>
    <n v="0.9"/>
    <n v="0.9"/>
    <n v="200000000"/>
    <n v="0.9"/>
    <n v="0.9"/>
  </r>
  <r>
    <x v="113"/>
    <x v="1"/>
    <s v="KHR"/>
    <x v="6"/>
    <d v="2025-05-29T00:00:00"/>
    <d v="2025-11-27T00:00:00"/>
    <x v="58"/>
    <n v="1.3"/>
    <n v="0"/>
    <n v="0"/>
    <n v="0"/>
    <n v="0"/>
    <n v="0"/>
    <n v="0"/>
  </r>
  <r>
    <x v="113"/>
    <x v="1"/>
    <s v="KHR"/>
    <x v="7"/>
    <d v="2025-05-29T00:00:00"/>
    <d v="2026-05-28T00:00:00"/>
    <x v="51"/>
    <m/>
    <m/>
    <m/>
    <m/>
    <m/>
    <m/>
    <m/>
  </r>
  <r>
    <x v="113"/>
    <x v="1"/>
    <s v="USD"/>
    <x v="2"/>
    <d v="2025-05-29T00:00:00"/>
    <d v="2025-06-05T00:00:00"/>
    <x v="51"/>
    <m/>
    <m/>
    <m/>
    <m/>
    <m/>
    <m/>
    <m/>
  </r>
  <r>
    <x v="113"/>
    <x v="1"/>
    <s v="USD"/>
    <x v="3"/>
    <d v="2025-05-29T00:00:00"/>
    <d v="2025-06-12T00:00:00"/>
    <x v="51"/>
    <m/>
    <m/>
    <m/>
    <m/>
    <m/>
    <m/>
    <m/>
  </r>
  <r>
    <x v="113"/>
    <x v="1"/>
    <s v="USD"/>
    <x v="4"/>
    <d v="2025-05-29T00:00:00"/>
    <d v="2025-06-26T00:00:00"/>
    <x v="51"/>
    <m/>
    <m/>
    <m/>
    <m/>
    <m/>
    <m/>
    <m/>
  </r>
  <r>
    <x v="113"/>
    <x v="1"/>
    <s v="USD"/>
    <x v="5"/>
    <d v="2025-05-29T00:00:00"/>
    <d v="2025-08-28T00:00:00"/>
    <x v="28"/>
    <n v="0.9"/>
    <n v="140000000"/>
    <n v="0.3"/>
    <n v="0.65"/>
    <n v="60000000"/>
    <n v="0.5"/>
    <n v="0.5"/>
  </r>
  <r>
    <x v="113"/>
    <x v="1"/>
    <s v="USD"/>
    <x v="6"/>
    <d v="2025-05-29T00:00:00"/>
    <d v="2025-11-27T00:00:00"/>
    <x v="34"/>
    <n v="1"/>
    <n v="20000000"/>
    <n v="0.89"/>
    <n v="0.89"/>
    <n v="20000000"/>
    <n v="0.89"/>
    <n v="0.89"/>
  </r>
  <r>
    <x v="113"/>
    <x v="1"/>
    <s v="USD"/>
    <x v="7"/>
    <d v="2025-05-29T00:00:00"/>
    <d v="2026-05-28T00:00:00"/>
    <x v="34"/>
    <n v="1.05"/>
    <n v="30000000"/>
    <n v="1.03"/>
    <n v="1.03"/>
    <n v="30000000"/>
    <n v="1.03"/>
    <n v="1.03"/>
  </r>
  <r>
    <x v="114"/>
    <x v="1"/>
    <s v="KHR"/>
    <x v="2"/>
    <d v="2025-06-05T00:00:00"/>
    <d v="2025-06-12T00:00:00"/>
    <x v="59"/>
    <n v="1"/>
    <n v="1037000000000"/>
    <n v="0.9"/>
    <n v="1"/>
    <n v="1037000000000"/>
    <n v="1"/>
    <n v="0.99"/>
  </r>
  <r>
    <x v="114"/>
    <x v="1"/>
    <s v="KHR"/>
    <x v="3"/>
    <d v="2025-06-05T00:00:00"/>
    <d v="2025-06-19T00:00:00"/>
    <x v="51"/>
    <m/>
    <m/>
    <m/>
    <m/>
    <m/>
    <m/>
    <m/>
  </r>
  <r>
    <x v="114"/>
    <x v="1"/>
    <s v="KHR"/>
    <x v="4"/>
    <d v="2025-06-05T00:00:00"/>
    <d v="2025-07-03T00:00:00"/>
    <x v="51"/>
    <m/>
    <m/>
    <m/>
    <m/>
    <m/>
    <m/>
    <m/>
  </r>
  <r>
    <x v="114"/>
    <x v="1"/>
    <s v="KHR"/>
    <x v="5"/>
    <d v="2025-06-05T00:00:00"/>
    <d v="2025-09-04T00:00:00"/>
    <x v="29"/>
    <n v="1.1499999999999999"/>
    <n v="0"/>
    <n v="0"/>
    <n v="0"/>
    <n v="0"/>
    <n v="0"/>
    <n v="0"/>
  </r>
  <r>
    <x v="114"/>
    <x v="1"/>
    <s v="KHR"/>
    <x v="6"/>
    <d v="2025-06-05T00:00:00"/>
    <d v="2025-12-04T00:00:00"/>
    <x v="58"/>
    <n v="1.3"/>
    <n v="400000000"/>
    <n v="0.3"/>
    <n v="1.3"/>
    <n v="400000000"/>
    <n v="1.3"/>
    <n v="0.8"/>
  </r>
  <r>
    <x v="114"/>
    <x v="1"/>
    <s v="KHR"/>
    <x v="7"/>
    <d v="2025-06-05T00:00:00"/>
    <d v="2026-06-04T00:00:00"/>
    <x v="51"/>
    <m/>
    <m/>
    <m/>
    <m/>
    <m/>
    <m/>
    <m/>
  </r>
  <r>
    <x v="114"/>
    <x v="1"/>
    <s v="USD"/>
    <x v="2"/>
    <d v="2025-06-05T00:00:00"/>
    <d v="2025-06-12T00:00:00"/>
    <x v="51"/>
    <m/>
    <m/>
    <m/>
    <m/>
    <m/>
    <m/>
    <m/>
  </r>
  <r>
    <x v="114"/>
    <x v="1"/>
    <s v="USD"/>
    <x v="3"/>
    <d v="2025-06-05T00:00:00"/>
    <d v="2025-06-19T00:00:00"/>
    <x v="51"/>
    <m/>
    <m/>
    <m/>
    <m/>
    <m/>
    <m/>
    <m/>
  </r>
  <r>
    <x v="114"/>
    <x v="1"/>
    <s v="USD"/>
    <x v="4"/>
    <d v="2025-06-05T00:00:00"/>
    <d v="2025-07-03T00:00:00"/>
    <x v="51"/>
    <m/>
    <m/>
    <m/>
    <m/>
    <m/>
    <m/>
    <m/>
  </r>
  <r>
    <x v="114"/>
    <x v="1"/>
    <s v="USD"/>
    <x v="5"/>
    <d v="2025-06-05T00:00:00"/>
    <d v="2025-09-04T00:00:00"/>
    <x v="28"/>
    <n v="0.9"/>
    <n v="121800000"/>
    <n v="0.4"/>
    <n v="0.55000000000000004"/>
    <n v="60000000"/>
    <n v="0.5"/>
    <n v="0.48"/>
  </r>
  <r>
    <x v="114"/>
    <x v="1"/>
    <s v="USD"/>
    <x v="6"/>
    <d v="2025-06-05T00:00:00"/>
    <d v="2025-12-04T00:00:00"/>
    <x v="34"/>
    <n v="1"/>
    <n v="4000000"/>
    <n v="0.3"/>
    <n v="0.89"/>
    <n v="4000000"/>
    <n v="0.89"/>
    <n v="0.6"/>
  </r>
  <r>
    <x v="114"/>
    <x v="1"/>
    <s v="USD"/>
    <x v="7"/>
    <d v="2025-06-05T00:00:00"/>
    <d v="2026-06-04T00:00:00"/>
    <x v="34"/>
    <n v="1.05"/>
    <n v="28000000"/>
    <n v="1"/>
    <n v="1.05"/>
    <n v="28000000"/>
    <n v="1.05"/>
    <n v="1.01"/>
  </r>
  <r>
    <x v="115"/>
    <x v="1"/>
    <s v="KHR"/>
    <x v="2"/>
    <d v="2025-06-12T00:00:00"/>
    <d v="2025-06-19T00:00:00"/>
    <x v="59"/>
    <n v="1"/>
    <n v="1059000000000"/>
    <n v="0.9"/>
    <n v="1"/>
    <n v="1059000000000"/>
    <n v="1"/>
    <n v="0.99"/>
  </r>
  <r>
    <x v="115"/>
    <x v="1"/>
    <s v="KHR"/>
    <x v="3"/>
    <d v="2025-06-12T00:00:00"/>
    <d v="2025-06-26T00:00:00"/>
    <x v="51"/>
    <m/>
    <m/>
    <m/>
    <m/>
    <m/>
    <m/>
    <m/>
  </r>
  <r>
    <x v="115"/>
    <x v="1"/>
    <s v="KHR"/>
    <x v="4"/>
    <d v="2025-06-12T00:00:00"/>
    <d v="2025-07-10T00:00:00"/>
    <x v="51"/>
    <m/>
    <m/>
    <m/>
    <m/>
    <m/>
    <m/>
    <m/>
  </r>
  <r>
    <x v="115"/>
    <x v="1"/>
    <s v="KHR"/>
    <x v="5"/>
    <d v="2025-06-12T00:00:00"/>
    <d v="2025-09-11T00:00:00"/>
    <x v="29"/>
    <n v="1.1499999999999999"/>
    <n v="400000000"/>
    <n v="0.9"/>
    <n v="1.1499999999999999"/>
    <n v="400000000"/>
    <n v="1.1499999999999999"/>
    <n v="1.03"/>
  </r>
  <r>
    <x v="115"/>
    <x v="1"/>
    <s v="KHR"/>
    <x v="6"/>
    <d v="2025-06-12T00:00:00"/>
    <d v="2025-12-11T00:00:00"/>
    <x v="58"/>
    <n v="1.3"/>
    <n v="300000000"/>
    <n v="1"/>
    <n v="1"/>
    <n v="300000000"/>
    <n v="1"/>
    <n v="1"/>
  </r>
  <r>
    <x v="115"/>
    <x v="1"/>
    <s v="KHR"/>
    <x v="7"/>
    <d v="2025-06-12T00:00:00"/>
    <d v="2026-06-11T00:00:00"/>
    <x v="51"/>
    <m/>
    <m/>
    <m/>
    <m/>
    <m/>
    <m/>
    <m/>
  </r>
  <r>
    <x v="115"/>
    <x v="1"/>
    <s v="USD"/>
    <x v="2"/>
    <d v="2025-06-12T00:00:00"/>
    <d v="2025-06-19T00:00:00"/>
    <x v="51"/>
    <m/>
    <m/>
    <m/>
    <m/>
    <m/>
    <m/>
    <m/>
  </r>
  <r>
    <x v="115"/>
    <x v="1"/>
    <s v="USD"/>
    <x v="3"/>
    <d v="2025-06-12T00:00:00"/>
    <d v="2025-06-26T00:00:00"/>
    <x v="51"/>
    <m/>
    <m/>
    <m/>
    <m/>
    <m/>
    <m/>
    <m/>
  </r>
  <r>
    <x v="115"/>
    <x v="1"/>
    <s v="USD"/>
    <x v="4"/>
    <d v="2025-06-12T00:00:00"/>
    <d v="2025-07-10T00:00:00"/>
    <x v="51"/>
    <m/>
    <m/>
    <m/>
    <m/>
    <m/>
    <m/>
    <m/>
  </r>
  <r>
    <x v="115"/>
    <x v="1"/>
    <s v="USD"/>
    <x v="5"/>
    <d v="2025-06-12T00:00:00"/>
    <d v="2025-09-11T00:00:00"/>
    <x v="34"/>
    <n v="0.9"/>
    <n v="81050000"/>
    <n v="0.2"/>
    <n v="0.55000000000000004"/>
    <n v="30000000"/>
    <n v="0.5"/>
    <n v="0.46"/>
  </r>
  <r>
    <x v="115"/>
    <x v="1"/>
    <s v="USD"/>
    <x v="6"/>
    <d v="2025-06-12T00:00:00"/>
    <d v="2025-12-11T00:00:00"/>
    <x v="34"/>
    <n v="1"/>
    <n v="46770000"/>
    <n v="0.7"/>
    <n v="1"/>
    <n v="30000000"/>
    <n v="0.9"/>
    <n v="0.89"/>
  </r>
  <r>
    <x v="115"/>
    <x v="1"/>
    <s v="USD"/>
    <x v="7"/>
    <d v="2025-06-12T00:00:00"/>
    <d v="2026-06-11T00:00:00"/>
    <x v="34"/>
    <n v="1.05"/>
    <n v="22000000"/>
    <n v="1.03"/>
    <n v="1.03"/>
    <n v="22000000"/>
    <n v="1.03"/>
    <n v="1.03"/>
  </r>
  <r>
    <x v="116"/>
    <x v="1"/>
    <s v="KHR"/>
    <x v="2"/>
    <d v="2025-06-19T00:00:00"/>
    <d v="2025-06-26T00:00:00"/>
    <x v="60"/>
    <n v="1"/>
    <n v="1069000000000"/>
    <n v="0.9"/>
    <n v="1"/>
    <n v="1069000000000"/>
    <n v="1"/>
    <n v="0.99"/>
  </r>
  <r>
    <x v="116"/>
    <x v="1"/>
    <s v="KHR"/>
    <x v="3"/>
    <d v="2025-06-19T00:00:00"/>
    <d v="2025-07-03T00:00:00"/>
    <x v="51"/>
    <m/>
    <m/>
    <m/>
    <m/>
    <m/>
    <m/>
    <m/>
  </r>
  <r>
    <x v="116"/>
    <x v="1"/>
    <s v="KHR"/>
    <x v="4"/>
    <d v="2025-06-19T00:00:00"/>
    <d v="2025-07-17T00:00:00"/>
    <x v="51"/>
    <m/>
    <m/>
    <m/>
    <m/>
    <m/>
    <m/>
    <m/>
  </r>
  <r>
    <x v="116"/>
    <x v="1"/>
    <s v="KHR"/>
    <x v="5"/>
    <d v="2025-06-19T00:00:00"/>
    <d v="2025-09-18T00:00:00"/>
    <x v="29"/>
    <n v="1.1499999999999999"/>
    <n v="5033000000"/>
    <n v="1"/>
    <n v="1.1000000000000001"/>
    <n v="5033000000"/>
    <n v="1.1000000000000001"/>
    <n v="1.08"/>
  </r>
  <r>
    <x v="116"/>
    <x v="1"/>
    <s v="KHR"/>
    <x v="6"/>
    <d v="2025-06-19T00:00:00"/>
    <d v="2025-12-18T00:00:00"/>
    <x v="58"/>
    <n v="1.3"/>
    <n v="200000000"/>
    <n v="1"/>
    <n v="1"/>
    <n v="200000000"/>
    <n v="1"/>
    <n v="1"/>
  </r>
  <r>
    <x v="116"/>
    <x v="1"/>
    <s v="KHR"/>
    <x v="7"/>
    <d v="2025-06-19T00:00:00"/>
    <d v="2026-06-18T00:00:00"/>
    <x v="51"/>
    <m/>
    <m/>
    <m/>
    <m/>
    <m/>
    <m/>
    <m/>
  </r>
  <r>
    <x v="116"/>
    <x v="1"/>
    <s v="USD"/>
    <x v="2"/>
    <d v="2025-06-19T00:00:00"/>
    <d v="2025-06-26T00:00:00"/>
    <x v="51"/>
    <m/>
    <m/>
    <m/>
    <m/>
    <m/>
    <m/>
    <m/>
  </r>
  <r>
    <x v="116"/>
    <x v="1"/>
    <s v="USD"/>
    <x v="3"/>
    <d v="2025-06-19T00:00:00"/>
    <d v="2025-07-03T00:00:00"/>
    <x v="51"/>
    <m/>
    <m/>
    <m/>
    <m/>
    <m/>
    <m/>
    <m/>
  </r>
  <r>
    <x v="116"/>
    <x v="1"/>
    <s v="USD"/>
    <x v="4"/>
    <d v="2025-06-19T00:00:00"/>
    <d v="2025-07-17T00:00:00"/>
    <x v="51"/>
    <m/>
    <m/>
    <m/>
    <m/>
    <m/>
    <m/>
    <m/>
  </r>
  <r>
    <x v="116"/>
    <x v="1"/>
    <s v="USD"/>
    <x v="5"/>
    <d v="2025-06-19T00:00:00"/>
    <d v="2025-09-18T00:00:00"/>
    <x v="34"/>
    <n v="0.9"/>
    <n v="65150000"/>
    <n v="0.3"/>
    <n v="0.7"/>
    <n v="30000000"/>
    <n v="0.45"/>
    <n v="0.47"/>
  </r>
  <r>
    <x v="116"/>
    <x v="1"/>
    <s v="USD"/>
    <x v="6"/>
    <d v="2025-06-19T00:00:00"/>
    <d v="2025-12-18T00:00:00"/>
    <x v="34"/>
    <n v="1"/>
    <n v="12630000"/>
    <n v="0.88"/>
    <n v="1"/>
    <n v="12630000"/>
    <n v="1"/>
    <n v="0.92"/>
  </r>
  <r>
    <x v="116"/>
    <x v="1"/>
    <s v="USD"/>
    <x v="7"/>
    <d v="2025-06-19T00:00:00"/>
    <d v="2026-06-18T00:00:00"/>
    <x v="34"/>
    <n v="1.05"/>
    <n v="2050000"/>
    <n v="0.8"/>
    <n v="1.03"/>
    <n v="2050000"/>
    <n v="1.03"/>
    <n v="1.02"/>
  </r>
  <r>
    <x v="117"/>
    <x v="0"/>
    <s v="KHR"/>
    <x v="1"/>
    <d v="2025-06-27T00:00:00"/>
    <d v="2028-06-27T00:00:00"/>
    <x v="0"/>
    <n v="3.5"/>
    <n v="32000000000"/>
    <n v="3.5"/>
    <n v="4.5"/>
    <n v="12000000000"/>
    <s v="-"/>
    <n v="4.125"/>
  </r>
  <r>
    <x v="118"/>
    <x v="1"/>
    <s v="KHR"/>
    <x v="2"/>
    <d v="2025-06-26T00:00:00"/>
    <d v="2025-07-03T00:00:00"/>
    <x v="60"/>
    <n v="1"/>
    <n v="1140000000000"/>
    <n v="0.9"/>
    <n v="1"/>
    <n v="1140000000000"/>
    <n v="1"/>
    <n v="0.99"/>
  </r>
  <r>
    <x v="118"/>
    <x v="1"/>
    <s v="KHR"/>
    <x v="3"/>
    <d v="2025-06-26T00:00:00"/>
    <d v="2025-07-10T00:00:00"/>
    <x v="51"/>
    <m/>
    <m/>
    <m/>
    <m/>
    <m/>
    <m/>
    <m/>
  </r>
  <r>
    <x v="118"/>
    <x v="1"/>
    <s v="KHR"/>
    <x v="4"/>
    <d v="2025-06-26T00:00:00"/>
    <d v="2025-07-24T00:00:00"/>
    <x v="51"/>
    <m/>
    <m/>
    <m/>
    <m/>
    <m/>
    <m/>
    <m/>
  </r>
  <r>
    <x v="118"/>
    <x v="1"/>
    <s v="KHR"/>
    <x v="5"/>
    <d v="2025-06-26T00:00:00"/>
    <d v="2025-09-25T00:00:00"/>
    <x v="29"/>
    <n v="1.1499999999999999"/>
    <n v="0"/>
    <n v="0"/>
    <n v="0"/>
    <n v="0"/>
    <n v="0"/>
    <n v="0"/>
  </r>
  <r>
    <x v="118"/>
    <x v="1"/>
    <s v="KHR"/>
    <x v="6"/>
    <d v="2025-06-26T00:00:00"/>
    <d v="2025-12-25T00:00:00"/>
    <x v="58"/>
    <n v="1.3"/>
    <n v="200000000"/>
    <n v="1"/>
    <n v="1"/>
    <n v="200000000"/>
    <n v="1"/>
    <n v="1"/>
  </r>
  <r>
    <x v="118"/>
    <x v="1"/>
    <s v="KHR"/>
    <x v="7"/>
    <d v="2025-06-26T00:00:00"/>
    <d v="2026-06-25T00:00:00"/>
    <x v="51"/>
    <m/>
    <m/>
    <m/>
    <m/>
    <m/>
    <m/>
    <m/>
  </r>
  <r>
    <x v="118"/>
    <x v="1"/>
    <s v="USD"/>
    <x v="2"/>
    <d v="2025-06-26T00:00:00"/>
    <d v="2025-07-03T00:00:00"/>
    <x v="51"/>
    <m/>
    <m/>
    <m/>
    <m/>
    <m/>
    <m/>
    <m/>
  </r>
  <r>
    <x v="118"/>
    <x v="1"/>
    <s v="USD"/>
    <x v="3"/>
    <d v="2025-06-26T00:00:00"/>
    <d v="2025-07-10T00:00:00"/>
    <x v="51"/>
    <m/>
    <m/>
    <m/>
    <m/>
    <m/>
    <m/>
    <m/>
  </r>
  <r>
    <x v="118"/>
    <x v="1"/>
    <s v="USD"/>
    <x v="4"/>
    <d v="2025-06-26T00:00:00"/>
    <d v="2025-07-24T00:00:00"/>
    <x v="51"/>
    <m/>
    <m/>
    <m/>
    <m/>
    <m/>
    <m/>
    <m/>
  </r>
  <r>
    <x v="118"/>
    <x v="1"/>
    <s v="USD"/>
    <x v="5"/>
    <d v="2025-06-26T00:00:00"/>
    <d v="2025-09-25T00:00:00"/>
    <x v="34"/>
    <n v="0.9"/>
    <n v="44100000"/>
    <n v="0.1"/>
    <n v="0.5"/>
    <n v="30000000"/>
    <n v="0.44"/>
    <n v="0.39"/>
  </r>
  <r>
    <x v="118"/>
    <x v="1"/>
    <s v="USD"/>
    <x v="6"/>
    <d v="2025-06-26T00:00:00"/>
    <d v="2025-12-25T00:00:00"/>
    <x v="34"/>
    <n v="1"/>
    <n v="27000000"/>
    <n v="0.9"/>
    <n v="1"/>
    <n v="27000000"/>
    <n v="1"/>
    <n v="0.97"/>
  </r>
  <r>
    <x v="118"/>
    <x v="1"/>
    <s v="USD"/>
    <x v="7"/>
    <d v="2025-06-26T00:00:00"/>
    <d v="2026-06-25T00:00:00"/>
    <x v="34"/>
    <n v="1.05"/>
    <n v="2050000"/>
    <n v="1.03"/>
    <n v="1.03"/>
    <n v="2050000"/>
    <n v="1.03"/>
    <n v="1.03"/>
  </r>
  <r>
    <x v="119"/>
    <x v="1"/>
    <s v="KHR"/>
    <x v="2"/>
    <d v="2025-07-03T13:45:00"/>
    <d v="2025-07-10T13:45:00"/>
    <x v="61"/>
    <n v="1"/>
    <n v="1000000000000"/>
    <n v="0.9"/>
    <n v="1"/>
    <n v="1100000000000"/>
    <n v="1"/>
    <n v="0.98960000000000004"/>
  </r>
  <r>
    <x v="119"/>
    <x v="1"/>
    <s v="KHR"/>
    <x v="3"/>
    <d v="2025-07-03T13:45:00"/>
    <d v="2025-07-17T13:45:00"/>
    <x v="51"/>
    <m/>
    <m/>
    <m/>
    <m/>
    <m/>
    <m/>
    <m/>
  </r>
  <r>
    <x v="119"/>
    <x v="1"/>
    <s v="KHR"/>
    <x v="4"/>
    <d v="2025-07-03T13:45:00"/>
    <d v="2025-07-31T13:45:00"/>
    <x v="51"/>
    <m/>
    <m/>
    <m/>
    <m/>
    <m/>
    <m/>
    <m/>
  </r>
  <r>
    <x v="119"/>
    <x v="1"/>
    <s v="KHR"/>
    <x v="5"/>
    <d v="2025-07-03T13:45:00"/>
    <d v="2025-10-02T13:45:00"/>
    <x v="62"/>
    <n v="1.1499999999999999"/>
    <n v="2327000000"/>
    <n v="0.8"/>
    <n v="1.1499999999999999"/>
    <n v="2327000000"/>
    <n v="1.1499999999999999"/>
    <n v="1.1008165019338203"/>
  </r>
  <r>
    <x v="119"/>
    <x v="1"/>
    <s v="KHR"/>
    <x v="6"/>
    <d v="2025-07-03T13:45:00"/>
    <d v="2026-01-01T13:45:00"/>
    <x v="63"/>
    <n v="1.3"/>
    <n v="200000000"/>
    <n v="0.95"/>
    <n v="0.95"/>
    <n v="200000000"/>
    <n v="0.95"/>
    <n v="0.95"/>
  </r>
  <r>
    <x v="119"/>
    <x v="1"/>
    <s v="KHR"/>
    <x v="7"/>
    <d v="2025-07-03T13:45:00"/>
    <d v="2026-07-02T13:45:00"/>
    <x v="51"/>
    <m/>
    <m/>
    <m/>
    <m/>
    <m/>
    <m/>
    <m/>
  </r>
  <r>
    <x v="119"/>
    <x v="1"/>
    <s v="USD"/>
    <x v="2"/>
    <d v="2025-07-03T13:45:00"/>
    <d v="2025-07-10T13:45:00"/>
    <x v="51"/>
    <m/>
    <m/>
    <m/>
    <m/>
    <m/>
    <m/>
    <m/>
  </r>
  <r>
    <x v="119"/>
    <x v="1"/>
    <s v="USD"/>
    <x v="3"/>
    <d v="2025-07-03T13:45:00"/>
    <d v="2025-07-17T13:45:00"/>
    <x v="51"/>
    <m/>
    <m/>
    <m/>
    <m/>
    <m/>
    <m/>
    <m/>
  </r>
  <r>
    <x v="119"/>
    <x v="1"/>
    <s v="USD"/>
    <x v="4"/>
    <d v="2025-07-03T13:45:00"/>
    <d v="2025-07-31T13:45:00"/>
    <x v="51"/>
    <m/>
    <m/>
    <m/>
    <m/>
    <m/>
    <m/>
    <m/>
  </r>
  <r>
    <x v="119"/>
    <x v="1"/>
    <s v="USD"/>
    <x v="5"/>
    <d v="2025-07-03T13:45:00"/>
    <d v="2025-10-02T13:45:00"/>
    <x v="34"/>
    <n v="0.9"/>
    <n v="75600000"/>
    <n v="0.4"/>
    <n v="0.8"/>
    <n v="30000000"/>
    <n v="0.4"/>
    <n v="0.45767195767195767"/>
  </r>
  <r>
    <x v="119"/>
    <x v="1"/>
    <s v="USD"/>
    <x v="6"/>
    <d v="2025-07-03T13:45:00"/>
    <d v="2026-01-01T13:45:00"/>
    <x v="64"/>
    <n v="1"/>
    <n v="15050000"/>
    <n v="0.8"/>
    <n v="1"/>
    <n v="15050000"/>
    <n v="1"/>
    <n v="0.99269102990033231"/>
  </r>
  <r>
    <x v="119"/>
    <x v="1"/>
    <s v="USD"/>
    <x v="7"/>
    <d v="2025-07-03T13:45:00"/>
    <d v="2026-07-02T13:45:00"/>
    <x v="51"/>
    <m/>
    <m/>
    <m/>
    <m/>
    <m/>
    <m/>
    <m/>
  </r>
  <r>
    <x v="120"/>
    <x v="1"/>
    <s v="KHR"/>
    <x v="2"/>
    <d v="2025-07-10T00:00:00"/>
    <d v="2025-07-17T00:00:00"/>
    <x v="65"/>
    <n v="1"/>
    <n v="1372000000000"/>
    <n v="0.9"/>
    <n v="1"/>
    <n v="1200000000000"/>
    <n v="1"/>
    <n v="0.97711370262390673"/>
  </r>
  <r>
    <x v="120"/>
    <x v="1"/>
    <s v="KHR"/>
    <x v="3"/>
    <d v="2025-07-10T00:00:00"/>
    <d v="2025-07-24T00:00:00"/>
    <x v="51"/>
    <m/>
    <m/>
    <m/>
    <m/>
    <m/>
    <m/>
    <m/>
  </r>
  <r>
    <x v="120"/>
    <x v="1"/>
    <s v="KHR"/>
    <x v="4"/>
    <d v="2025-07-10T00:00:00"/>
    <d v="2025-08-07T00:00:00"/>
    <x v="51"/>
    <m/>
    <m/>
    <m/>
    <m/>
    <m/>
    <m/>
    <m/>
  </r>
  <r>
    <x v="120"/>
    <x v="1"/>
    <s v="KHR"/>
    <x v="5"/>
    <d v="2025-07-10T00:00:00"/>
    <d v="2025-10-09T00:00:00"/>
    <x v="66"/>
    <n v="1.1499999999999999"/>
    <n v="2500000000"/>
    <n v="1.1000000000000001"/>
    <n v="1.1000000000000001"/>
    <n v="2500000000"/>
    <n v="1.1000000000000001"/>
    <n v="1.0999999999999999"/>
  </r>
  <r>
    <x v="120"/>
    <x v="1"/>
    <s v="KHR"/>
    <x v="6"/>
    <d v="2025-07-10T00:00:00"/>
    <d v="2026-01-08T00:00:00"/>
    <x v="67"/>
    <n v="1.3"/>
    <n v="941000000"/>
    <n v="1"/>
    <n v="1.3"/>
    <n v="941000000"/>
    <n v="1.3"/>
    <n v="1.1168969181721573"/>
  </r>
  <r>
    <x v="120"/>
    <x v="1"/>
    <s v="KHR"/>
    <x v="7"/>
    <d v="2025-07-10T00:00:00"/>
    <d v="2026-07-09T00:00:00"/>
    <x v="51"/>
    <m/>
    <m/>
    <m/>
    <m/>
    <m/>
    <m/>
    <m/>
  </r>
  <r>
    <x v="120"/>
    <x v="1"/>
    <s v="USD"/>
    <x v="2"/>
    <d v="2025-07-10T00:00:00"/>
    <d v="2025-07-17T00:00:00"/>
    <x v="51"/>
    <m/>
    <m/>
    <m/>
    <m/>
    <m/>
    <m/>
    <m/>
  </r>
  <r>
    <x v="120"/>
    <x v="1"/>
    <s v="USD"/>
    <x v="3"/>
    <d v="2025-07-10T00:00:00"/>
    <d v="2025-07-24T00:00:00"/>
    <x v="51"/>
    <m/>
    <m/>
    <m/>
    <m/>
    <m/>
    <m/>
    <m/>
  </r>
  <r>
    <x v="120"/>
    <x v="1"/>
    <s v="USD"/>
    <x v="4"/>
    <d v="2025-07-10T00:00:00"/>
    <d v="2025-08-07T00:00:00"/>
    <x v="51"/>
    <m/>
    <m/>
    <m/>
    <m/>
    <m/>
    <m/>
    <m/>
  </r>
  <r>
    <x v="120"/>
    <x v="1"/>
    <s v="USD"/>
    <x v="5"/>
    <d v="2025-07-10T00:00:00"/>
    <d v="2025-10-09T00:00:00"/>
    <x v="34"/>
    <n v="0.9"/>
    <n v="77050000"/>
    <n v="0.1"/>
    <n v="0.9"/>
    <n v="30000000"/>
    <n v="0.4"/>
    <n v="0.41460090850097336"/>
  </r>
  <r>
    <x v="120"/>
    <x v="1"/>
    <s v="USD"/>
    <x v="6"/>
    <d v="2025-07-10T00:00:00"/>
    <d v="2026-01-08T00:00:00"/>
    <x v="34"/>
    <n v="1"/>
    <n v="62815000"/>
    <n v="0.8"/>
    <n v="1"/>
    <n v="30000000"/>
    <n v="0.95"/>
    <n v="0.95378492398312509"/>
  </r>
  <r>
    <x v="120"/>
    <x v="1"/>
    <s v="USD"/>
    <x v="7"/>
    <d v="2025-07-10T00:00:00"/>
    <d v="2026-07-09T00:00:00"/>
    <x v="18"/>
    <n v="1.05"/>
    <n v="12100000"/>
    <n v="1"/>
    <n v="1.05"/>
    <n v="10000000"/>
    <n v="1.05"/>
    <n v="1.0464876033057851"/>
  </r>
  <r>
    <x v="121"/>
    <x v="1"/>
    <s v="KHR"/>
    <x v="2"/>
    <d v="2025-07-17T00:00:00"/>
    <d v="2025-07-24T00:00:00"/>
    <x v="68"/>
    <n v="1"/>
    <n v="1439000000000"/>
    <n v="0.9"/>
    <n v="1"/>
    <n v="1425000000000"/>
    <n v="1"/>
    <n v="0.95323141070187634"/>
  </r>
  <r>
    <x v="121"/>
    <x v="1"/>
    <s v="KHR"/>
    <x v="3"/>
    <d v="2025-07-17T00:00:00"/>
    <d v="2025-07-31T00:00:00"/>
    <x v="51"/>
    <m/>
    <m/>
    <m/>
    <m/>
    <m/>
    <m/>
    <m/>
  </r>
  <r>
    <x v="121"/>
    <x v="1"/>
    <s v="KHR"/>
    <x v="4"/>
    <d v="2025-07-17T00:00:00"/>
    <d v="2025-08-14T00:00:00"/>
    <x v="51"/>
    <m/>
    <m/>
    <m/>
    <m/>
    <m/>
    <m/>
    <m/>
  </r>
  <r>
    <x v="121"/>
    <x v="1"/>
    <s v="KHR"/>
    <x v="5"/>
    <d v="2025-07-17T00:00:00"/>
    <d v="2025-10-16T00:00:00"/>
    <x v="69"/>
    <n v="1.1499999999999999"/>
    <n v="25881000000"/>
    <n v="0.5"/>
    <n v="1.1000000000000001"/>
    <n v="25881000000"/>
    <n v="1.1000000000000001"/>
    <n v="0.98684363046250145"/>
  </r>
  <r>
    <x v="121"/>
    <x v="1"/>
    <s v="KHR"/>
    <x v="6"/>
    <d v="2025-07-17T00:00:00"/>
    <d v="2026-01-15T00:00:00"/>
    <x v="63"/>
    <n v="1.3"/>
    <n v="200000000"/>
    <n v="1"/>
    <n v="1"/>
    <n v="200000000"/>
    <n v="1"/>
    <n v="1"/>
  </r>
  <r>
    <x v="121"/>
    <x v="1"/>
    <s v="KHR"/>
    <x v="7"/>
    <d v="2025-07-17T00:00:00"/>
    <d v="2026-07-16T00:00:00"/>
    <x v="51"/>
    <m/>
    <m/>
    <m/>
    <m/>
    <m/>
    <m/>
    <m/>
  </r>
  <r>
    <x v="121"/>
    <x v="1"/>
    <s v="USD"/>
    <x v="2"/>
    <d v="2025-07-17T00:00:00"/>
    <d v="2025-07-24T00:00:00"/>
    <x v="51"/>
    <m/>
    <m/>
    <m/>
    <m/>
    <m/>
    <m/>
    <m/>
  </r>
  <r>
    <x v="121"/>
    <x v="1"/>
    <s v="USD"/>
    <x v="3"/>
    <d v="2025-07-17T00:00:00"/>
    <d v="2025-07-31T00:00:00"/>
    <x v="51"/>
    <m/>
    <m/>
    <m/>
    <m/>
    <m/>
    <m/>
    <m/>
  </r>
  <r>
    <x v="121"/>
    <x v="1"/>
    <s v="USD"/>
    <x v="4"/>
    <d v="2025-07-17T00:00:00"/>
    <d v="2025-08-14T00:00:00"/>
    <x v="51"/>
    <m/>
    <m/>
    <m/>
    <m/>
    <m/>
    <m/>
    <m/>
  </r>
  <r>
    <x v="121"/>
    <x v="1"/>
    <s v="USD"/>
    <x v="5"/>
    <d v="2025-07-17T00:00:00"/>
    <d v="2025-10-16T00:00:00"/>
    <x v="34"/>
    <n v="0.9"/>
    <n v="98430000"/>
    <n v="0.2"/>
    <n v="0.9"/>
    <n v="30000000"/>
    <n v="0.28999999999999998"/>
    <n v="0.40650716245047241"/>
  </r>
  <r>
    <x v="121"/>
    <x v="1"/>
    <s v="USD"/>
    <x v="6"/>
    <d v="2025-07-17T00:00:00"/>
    <d v="2026-01-15T00:00:00"/>
    <x v="34"/>
    <n v="1"/>
    <n v="42050000"/>
    <n v="0.79"/>
    <n v="0.9"/>
    <n v="30000000"/>
    <n v="0.79"/>
    <n v="0.82140309155767"/>
  </r>
  <r>
    <x v="121"/>
    <x v="1"/>
    <s v="USD"/>
    <x v="7"/>
    <d v="2025-07-17T00:00:00"/>
    <d v="2026-07-16T00:00:00"/>
    <x v="18"/>
    <n v="1.05"/>
    <n v="12050000"/>
    <n v="1.03"/>
    <n v="1.03"/>
    <n v="10000000"/>
    <n v="1.03"/>
    <n v="1.03"/>
  </r>
  <r>
    <x v="122"/>
    <x v="1"/>
    <s v="KHR"/>
    <x v="2"/>
    <d v="2025-07-24T00:00:00"/>
    <d v="2025-07-31T00:00:00"/>
    <x v="68"/>
    <n v="1"/>
    <n v="1739000000000"/>
    <n v="0.9"/>
    <n v="1"/>
    <n v="1425000000000"/>
    <n v="0.99"/>
    <n v="0.92225416906267976"/>
  </r>
  <r>
    <x v="122"/>
    <x v="1"/>
    <s v="KHR"/>
    <x v="3"/>
    <d v="2025-07-24T00:00:00"/>
    <d v="2025-08-07T00:00:00"/>
    <x v="51"/>
    <m/>
    <m/>
    <m/>
    <m/>
    <m/>
    <m/>
    <m/>
  </r>
  <r>
    <x v="122"/>
    <x v="1"/>
    <s v="KHR"/>
    <x v="4"/>
    <d v="2025-07-24T00:00:00"/>
    <d v="2025-08-21T00:00:00"/>
    <x v="51"/>
    <m/>
    <m/>
    <m/>
    <m/>
    <m/>
    <m/>
    <m/>
  </r>
  <r>
    <x v="122"/>
    <x v="1"/>
    <s v="KHR"/>
    <x v="5"/>
    <d v="2025-07-24T00:00:00"/>
    <d v="2025-10-23T00:00:00"/>
    <x v="22"/>
    <n v="1.1499999999999999"/>
    <n v="40000000000"/>
    <n v="1.1000000000000001"/>
    <n v="1.1499999999999999"/>
    <n v="40000000000"/>
    <n v="1.1499999999999999"/>
    <n v="1.125"/>
  </r>
  <r>
    <x v="122"/>
    <x v="1"/>
    <s v="KHR"/>
    <x v="6"/>
    <d v="2025-07-24T00:00:00"/>
    <d v="2026-01-22T00:00:00"/>
    <x v="70"/>
    <n v="1.3"/>
    <n v="4400000000"/>
    <n v="0.9"/>
    <n v="1.3"/>
    <n v="4400000000"/>
    <n v="1.3"/>
    <n v="1.1181818181818182"/>
  </r>
  <r>
    <x v="122"/>
    <x v="1"/>
    <s v="KHR"/>
    <x v="7"/>
    <d v="2025-07-24T00:00:00"/>
    <d v="2026-07-23T00:00:00"/>
    <x v="51"/>
    <m/>
    <m/>
    <m/>
    <m/>
    <m/>
    <m/>
    <m/>
  </r>
  <r>
    <x v="122"/>
    <x v="1"/>
    <s v="USD"/>
    <x v="2"/>
    <d v="2025-07-24T00:00:00"/>
    <d v="2025-07-31T00:00:00"/>
    <x v="51"/>
    <m/>
    <m/>
    <m/>
    <m/>
    <m/>
    <m/>
    <m/>
  </r>
  <r>
    <x v="122"/>
    <x v="1"/>
    <s v="USD"/>
    <x v="3"/>
    <d v="2025-07-24T00:00:00"/>
    <d v="2025-08-07T00:00:00"/>
    <x v="51"/>
    <m/>
    <m/>
    <m/>
    <m/>
    <m/>
    <m/>
    <m/>
  </r>
  <r>
    <x v="122"/>
    <x v="1"/>
    <s v="USD"/>
    <x v="4"/>
    <d v="2025-07-24T00:00:00"/>
    <d v="2025-08-21T00:00:00"/>
    <x v="51"/>
    <m/>
    <m/>
    <m/>
    <m/>
    <m/>
    <m/>
    <m/>
  </r>
  <r>
    <x v="122"/>
    <x v="1"/>
    <s v="USD"/>
    <x v="5"/>
    <d v="2025-07-24T00:00:00"/>
    <d v="2025-10-23T00:00:00"/>
    <x v="34"/>
    <n v="0.9"/>
    <n v="55500000"/>
    <n v="0.1"/>
    <n v="0.9"/>
    <n v="30000000"/>
    <n v="0.45"/>
    <n v="0.47657657657657659"/>
  </r>
  <r>
    <x v="122"/>
    <x v="1"/>
    <s v="USD"/>
    <x v="6"/>
    <d v="2025-07-24T00:00:00"/>
    <d v="2026-01-22T00:00:00"/>
    <x v="71"/>
    <n v="1"/>
    <n v="25750000"/>
    <n v="0.75"/>
    <n v="1"/>
    <n v="25750000"/>
    <n v="1"/>
    <n v="0.83650485436893196"/>
  </r>
  <r>
    <x v="122"/>
    <x v="1"/>
    <s v="USD"/>
    <x v="7"/>
    <d v="2025-07-24T00:00:00"/>
    <d v="2026-07-23T00:00:00"/>
    <x v="51"/>
    <m/>
    <m/>
    <m/>
    <m/>
    <m/>
    <m/>
    <m/>
  </r>
  <r>
    <x v="123"/>
    <x v="0"/>
    <s v="KHR"/>
    <x v="9"/>
    <d v="2025-07-25T00:00:00"/>
    <d v="2030-07-25T00:00:00"/>
    <x v="0"/>
    <n v="4.34"/>
    <n v="24000000000"/>
    <n v="5"/>
    <n v="5.5"/>
    <n v="8000000000"/>
    <s v="-"/>
    <n v="5.25"/>
  </r>
  <r>
    <x v="124"/>
    <x v="1"/>
    <s v="KHR"/>
    <x v="2"/>
    <d v="2025-07-31T00:00:00"/>
    <d v="2025-08-07T00:00:00"/>
    <x v="68"/>
    <n v="1"/>
    <n v="1432000000000"/>
    <n v="0.9"/>
    <n v="1"/>
    <n v="1425000000000"/>
    <n v="1"/>
    <n v="0.9102653631284916"/>
  </r>
  <r>
    <x v="124"/>
    <x v="1"/>
    <s v="KHR"/>
    <x v="3"/>
    <d v="2025-07-31T00:00:00"/>
    <d v="2025-08-14T00:00:00"/>
    <x v="51"/>
    <m/>
    <m/>
    <m/>
    <m/>
    <m/>
    <m/>
    <m/>
  </r>
  <r>
    <x v="124"/>
    <x v="1"/>
    <s v="KHR"/>
    <x v="4"/>
    <d v="2025-07-31T00:00:00"/>
    <d v="2025-08-28T00:00:00"/>
    <x v="51"/>
    <m/>
    <m/>
    <m/>
    <m/>
    <m/>
    <m/>
    <m/>
  </r>
  <r>
    <x v="124"/>
    <x v="1"/>
    <s v="KHR"/>
    <x v="5"/>
    <d v="2025-07-31T00:00:00"/>
    <d v="2025-10-30T00:00:00"/>
    <x v="22"/>
    <n v="1.1499999999999999"/>
    <n v="40000000000"/>
    <n v="1.1499999999999999"/>
    <n v="1.1499999999999999"/>
    <n v="40000000000"/>
    <n v="1.1499999999999999"/>
    <n v="1.1499999999999999"/>
  </r>
  <r>
    <x v="124"/>
    <x v="1"/>
    <s v="KHR"/>
    <x v="6"/>
    <d v="2025-07-31T00:00:00"/>
    <d v="2026-01-29T00:00:00"/>
    <x v="58"/>
    <n v="1.3"/>
    <n v="25000000000"/>
    <n v="1.3"/>
    <n v="1.3"/>
    <n v="25000000000"/>
    <n v="1.3"/>
    <n v="1.3"/>
  </r>
  <r>
    <x v="124"/>
    <x v="1"/>
    <s v="KHR"/>
    <x v="7"/>
    <d v="2025-07-31T00:00:00"/>
    <d v="2026-07-30T00:00:00"/>
    <x v="51"/>
    <m/>
    <m/>
    <m/>
    <m/>
    <m/>
    <m/>
    <m/>
  </r>
  <r>
    <x v="124"/>
    <x v="1"/>
    <s v="USD"/>
    <x v="2"/>
    <d v="2025-07-31T00:00:00"/>
    <d v="2025-08-07T00:00:00"/>
    <x v="51"/>
    <m/>
    <m/>
    <m/>
    <m/>
    <m/>
    <m/>
    <m/>
  </r>
  <r>
    <x v="124"/>
    <x v="1"/>
    <s v="USD"/>
    <x v="3"/>
    <d v="2025-07-31T00:00:00"/>
    <d v="2025-08-14T00:00:00"/>
    <x v="51"/>
    <m/>
    <m/>
    <m/>
    <m/>
    <m/>
    <m/>
    <m/>
  </r>
  <r>
    <x v="124"/>
    <x v="1"/>
    <s v="USD"/>
    <x v="4"/>
    <d v="2025-07-31T00:00:00"/>
    <d v="2025-08-28T00:00:00"/>
    <x v="51"/>
    <m/>
    <m/>
    <m/>
    <m/>
    <m/>
    <m/>
    <m/>
  </r>
  <r>
    <x v="124"/>
    <x v="1"/>
    <s v="USD"/>
    <x v="5"/>
    <d v="2025-07-31T00:00:00"/>
    <d v="2025-10-30T00:00:00"/>
    <x v="34"/>
    <n v="0.9"/>
    <n v="45000000"/>
    <n v="0.25"/>
    <n v="0.9"/>
    <n v="30000000"/>
    <n v="0.59"/>
    <n v="0.53333333333333333"/>
  </r>
  <r>
    <x v="124"/>
    <x v="1"/>
    <s v="USD"/>
    <x v="6"/>
    <d v="2025-07-31T00:00:00"/>
    <d v="2026-01-29T00:00:00"/>
    <x v="34"/>
    <n v="1"/>
    <n v="42000000"/>
    <n v="0.79"/>
    <n v="1"/>
    <n v="30000000"/>
    <n v="0.95"/>
    <n v="0.85833333333333339"/>
  </r>
  <r>
    <x v="124"/>
    <x v="1"/>
    <s v="USD"/>
    <x v="7"/>
    <d v="2025-07-31T00:00:00"/>
    <d v="2026-07-30T00:00:00"/>
    <x v="51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181574-45F6-41A0-89AF-93DD4BC0728D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A4:P44" firstHeaderRow="1" firstDataRow="2" firstDataCol="1"/>
  <pivotFields count="17">
    <pivotField numFmtId="166" showAll="0">
      <items count="1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t="default"/>
      </items>
    </pivotField>
    <pivotField showAll="0">
      <items count="3">
        <item x="0"/>
        <item x="1"/>
        <item t="default"/>
      </items>
    </pivotField>
    <pivotField showAll="0"/>
    <pivotField axis="axisCol" showAll="0">
      <items count="15">
        <item x="11"/>
        <item x="12"/>
        <item x="13"/>
        <item x="0"/>
        <item x="3"/>
        <item x="6"/>
        <item x="8"/>
        <item x="4"/>
        <item x="1"/>
        <item x="7"/>
        <item x="9"/>
        <item x="2"/>
        <item x="5"/>
        <item x="10"/>
        <item t="default"/>
      </items>
    </pivotField>
    <pivotField numFmtId="166" showAll="0"/>
    <pivotField showAll="0"/>
    <pivotField showAll="0">
      <items count="73">
        <item x="11"/>
        <item x="26"/>
        <item x="18"/>
        <item x="10"/>
        <item x="64"/>
        <item x="17"/>
        <item x="12"/>
        <item x="31"/>
        <item x="71"/>
        <item x="34"/>
        <item x="45"/>
        <item x="27"/>
        <item x="23"/>
        <item x="15"/>
        <item x="28"/>
        <item x="52"/>
        <item x="16"/>
        <item x="8"/>
        <item x="54"/>
        <item x="9"/>
        <item x="14"/>
        <item x="6"/>
        <item x="7"/>
        <item x="63"/>
        <item x="67"/>
        <item x="62"/>
        <item x="66"/>
        <item x="70"/>
        <item x="25"/>
        <item x="13"/>
        <item x="5"/>
        <item x="4"/>
        <item x="21"/>
        <item x="58"/>
        <item x="69"/>
        <item x="30"/>
        <item x="22"/>
        <item x="29"/>
        <item x="24"/>
        <item x="20"/>
        <item x="50"/>
        <item x="19"/>
        <item x="32"/>
        <item x="33"/>
        <item x="56"/>
        <item x="41"/>
        <item x="35"/>
        <item x="1"/>
        <item x="48"/>
        <item x="38"/>
        <item x="3"/>
        <item x="37"/>
        <item x="2"/>
        <item x="39"/>
        <item x="36"/>
        <item x="40"/>
        <item x="46"/>
        <item x="42"/>
        <item x="43"/>
        <item x="44"/>
        <item x="47"/>
        <item x="49"/>
        <item x="53"/>
        <item x="55"/>
        <item x="57"/>
        <item x="59"/>
        <item x="61"/>
        <item x="60"/>
        <item x="65"/>
        <item x="68"/>
        <item x="0"/>
        <item x="51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6"/>
    <field x="14"/>
  </rowFields>
  <rowItems count="39">
    <i>
      <x v="1"/>
    </i>
    <i r="1">
      <x v="9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grand">
      <x/>
    </i>
  </rowItems>
  <colFields count="1">
    <field x="3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dataFields count="1">
    <dataField name="Sum of Accepted Amount" fld="11" baseField="0" baseItem="0"/>
  </dataFields>
  <chartFormats count="28">
    <chartFormat chart="0" format="92" series="1">
      <pivotArea type="data" outline="0" fieldPosition="0">
        <references count="1">
          <reference field="3" count="1" selected="0">
            <x v="0"/>
          </reference>
        </references>
      </pivotArea>
    </chartFormat>
    <chartFormat chart="0" format="93" series="1">
      <pivotArea type="data" outline="0" fieldPosition="0">
        <references count="1">
          <reference field="3" count="1" selected="0">
            <x v="1"/>
          </reference>
        </references>
      </pivotArea>
    </chartFormat>
    <chartFormat chart="0" format="94" series="1">
      <pivotArea type="data" outline="0" fieldPosition="0">
        <references count="1">
          <reference field="3" count="1" selected="0">
            <x v="2"/>
          </reference>
        </references>
      </pivotArea>
    </chartFormat>
    <chartFormat chart="0" format="95" series="1">
      <pivotArea type="data" outline="0" fieldPosition="0">
        <references count="1">
          <reference field="3" count="1" selected="0">
            <x v="3"/>
          </reference>
        </references>
      </pivotArea>
    </chartFormat>
    <chartFormat chart="0" format="96" series="1">
      <pivotArea type="data" outline="0" fieldPosition="0">
        <references count="1">
          <reference field="3" count="1" selected="0">
            <x v="4"/>
          </reference>
        </references>
      </pivotArea>
    </chartFormat>
    <chartFormat chart="0" format="97" series="1">
      <pivotArea type="data" outline="0" fieldPosition="0">
        <references count="1">
          <reference field="3" count="1" selected="0">
            <x v="5"/>
          </reference>
        </references>
      </pivotArea>
    </chartFormat>
    <chartFormat chart="0" format="98" series="1">
      <pivotArea type="data" outline="0" fieldPosition="0">
        <references count="1">
          <reference field="3" count="1" selected="0">
            <x v="6"/>
          </reference>
        </references>
      </pivotArea>
    </chartFormat>
    <chartFormat chart="0" format="99" series="1">
      <pivotArea type="data" outline="0" fieldPosition="0">
        <references count="1">
          <reference field="3" count="1" selected="0">
            <x v="7"/>
          </reference>
        </references>
      </pivotArea>
    </chartFormat>
    <chartFormat chart="0" format="100" series="1">
      <pivotArea type="data" outline="0" fieldPosition="0">
        <references count="1">
          <reference field="3" count="1" selected="0">
            <x v="8"/>
          </reference>
        </references>
      </pivotArea>
    </chartFormat>
    <chartFormat chart="0" format="101" series="1">
      <pivotArea type="data" outline="0" fieldPosition="0">
        <references count="1">
          <reference field="3" count="1" selected="0">
            <x v="9"/>
          </reference>
        </references>
      </pivotArea>
    </chartFormat>
    <chartFormat chart="0" format="102" series="1">
      <pivotArea type="data" outline="0" fieldPosition="0">
        <references count="1">
          <reference field="3" count="1" selected="0">
            <x v="10"/>
          </reference>
        </references>
      </pivotArea>
    </chartFormat>
    <chartFormat chart="0" format="103" series="1">
      <pivotArea type="data" outline="0" fieldPosition="0">
        <references count="1">
          <reference field="3" count="1" selected="0">
            <x v="11"/>
          </reference>
        </references>
      </pivotArea>
    </chartFormat>
    <chartFormat chart="0" format="104" series="1">
      <pivotArea type="data" outline="0" fieldPosition="0">
        <references count="1">
          <reference field="3" count="1" selected="0">
            <x v="12"/>
          </reference>
        </references>
      </pivotArea>
    </chartFormat>
    <chartFormat chart="0" format="105" series="1">
      <pivotArea type="data" outline="0" fieldPosition="0">
        <references count="1">
          <reference field="3" count="1" selected="0">
            <x v="13"/>
          </reference>
        </references>
      </pivotArea>
    </chartFormat>
    <chartFormat chart="0" format="10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0" format="10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0" format="10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0" format="10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0" format="11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0" format="11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0" format="11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0" format="11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0" format="11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0" format="11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0" format="11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0" format="11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0" format="11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0" format="11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805DE04-9D2E-4C38-9E87-FC3784F56D8E}" name="Table7" displayName="Table7" ref="AT7:AT11" totalsRowShown="0" headerRowDxfId="9" headerRowBorderDxfId="8" tableBorderDxfId="7" totalsRowBorderDxfId="6">
  <tableColumns count="1">
    <tableColumn id="1" xr3:uid="{24F9976E-6F8E-4FD2-BC9B-23BB3CD22B81}" name="Average Rate KHR 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E30FC25-2420-42A0-AC62-92612D6F50AA}" name="Table73" displayName="Table73" ref="AT19:AT23" totalsRowShown="0" headerRowDxfId="4" headerRowBorderDxfId="3" tableBorderDxfId="2" totalsRowBorderDxfId="1">
  <tableColumns count="1">
    <tableColumn id="1" xr3:uid="{D6815C0A-9DCE-48C9-854A-031E8BB51E7D}" name="Average Rate KHR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webextension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ebextensions/_rels/webextension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ebextensions/webextension1.xml><?xml version="1.0" encoding="utf-8"?>
<we:webextension xmlns:we="http://schemas.microsoft.com/office/webextensions/webextension/2010/11" id="{00000000-0008-0000-0600-000003000000}">
  <we:reference id="wa102957665" version="1.3.0.0" store="en-US" storeType="OMEX"/>
  <we:alternateReferences>
    <we:reference id="WA102957665" version="1.3.0.0" store="" storeType="OMEX"/>
  </we:alternateReferences>
  <we:properties>
    <we:property name="opt_cal_sys" value="1"/>
    <we:property name="opt_confirm" value="true"/>
    <we:property name="opt_month" value="&quot;2022-08-01&quot;"/>
    <we:property name="opt_size" value="0"/>
    <we:property name="opt_theme" value="1"/>
    <we:property name="opt_wn" value="false"/>
  </we:properties>
  <we:bindings/>
  <we:snapshot xmlns:r="http://schemas.openxmlformats.org/officeDocument/2006/relationships" r:embed="rId1"/>
</we:webextension>
</file>

<file path=xl/webextensions/webextension2.xml><?xml version="1.0" encoding="utf-8"?>
<we:webextension xmlns:we="http://schemas.microsoft.com/office/webextensions/webextension/2010/11" id="{18D7A2B9-6B28-4C44-9790-9FC481C92172}">
  <we:reference id="wa102957665" version="1.3.0.0" store="en-US" storeType="OMEX"/>
  <we:alternateReferences>
    <we:reference id="WA102957665" version="1.3.0.0" store="" storeType="OMEX"/>
  </we:alternateReferences>
  <we:properties>
    <we:property name="opt_cal_sys" value="1"/>
    <we:property name="opt_confirm" value="true"/>
    <we:property name="opt_month" value="&quot;2022-08-01&quot;"/>
    <we:property name="opt_size" value="0"/>
    <we:property name="opt_theme" value="1"/>
    <we:property name="opt_wn" value="false"/>
  </we:properties>
  <we:bindings/>
  <we:snapshot xmlns:r="http://schemas.openxmlformats.org/officeDocument/2006/relationships" r:embed="rId1"/>
</we:webextension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2.vml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142C5-4348-47B6-87A5-AD50DE0B87C9}">
  <sheetPr codeName="Sheet2">
    <tabColor rgb="FFC00000"/>
  </sheetPr>
  <dimension ref="A1:U36"/>
  <sheetViews>
    <sheetView showGridLines="0" tabSelected="1" workbookViewId="0">
      <selection activeCell="C22" sqref="C22"/>
    </sheetView>
  </sheetViews>
  <sheetFormatPr defaultRowHeight="15" x14ac:dyDescent="0.25"/>
  <cols>
    <col min="2" max="2" width="111.5703125" customWidth="1"/>
    <col min="3" max="3" width="7.7109375" customWidth="1"/>
    <col min="4" max="4" width="44.7109375" customWidth="1"/>
    <col min="7" max="7" width="9.140625" customWidth="1"/>
  </cols>
  <sheetData>
    <row r="1" spans="1:21" ht="21" x14ac:dyDescent="0.35">
      <c r="A1" s="37"/>
      <c r="B1" s="37" t="s">
        <v>87</v>
      </c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14"/>
      <c r="U1" s="13"/>
    </row>
    <row r="2" spans="1:21" ht="21.75" thickBot="1" x14ac:dyDescent="0.4">
      <c r="A2" s="38"/>
      <c r="B2" s="45" t="s">
        <v>101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14"/>
      <c r="U2" s="13"/>
    </row>
    <row r="3" spans="1:21" ht="17.25" x14ac:dyDescent="0.25">
      <c r="B3" s="94" t="s">
        <v>114</v>
      </c>
    </row>
    <row r="4" spans="1:21" x14ac:dyDescent="0.25">
      <c r="B4" s="95" t="s">
        <v>136</v>
      </c>
    </row>
    <row r="5" spans="1:21" x14ac:dyDescent="0.25">
      <c r="B5" s="95" t="s">
        <v>137</v>
      </c>
    </row>
    <row r="6" spans="1:21" x14ac:dyDescent="0.25">
      <c r="B6" s="95" t="s">
        <v>138</v>
      </c>
    </row>
    <row r="7" spans="1:21" x14ac:dyDescent="0.25">
      <c r="B7" s="95" t="s">
        <v>139</v>
      </c>
    </row>
    <row r="8" spans="1:21" ht="17.25" x14ac:dyDescent="0.25">
      <c r="B8" s="94"/>
    </row>
    <row r="9" spans="1:21" ht="17.25" x14ac:dyDescent="0.25">
      <c r="B9" s="94" t="s">
        <v>113</v>
      </c>
    </row>
    <row r="10" spans="1:21" x14ac:dyDescent="0.25">
      <c r="B10" s="95" t="s">
        <v>140</v>
      </c>
    </row>
    <row r="11" spans="1:21" x14ac:dyDescent="0.25">
      <c r="B11" s="95" t="s">
        <v>141</v>
      </c>
    </row>
    <row r="13" spans="1:21" ht="16.5" x14ac:dyDescent="0.25">
      <c r="B13" s="96" t="s">
        <v>142</v>
      </c>
    </row>
    <row r="14" spans="1:21" x14ac:dyDescent="0.25">
      <c r="B14" s="120" t="s">
        <v>189</v>
      </c>
    </row>
    <row r="15" spans="1:21" x14ac:dyDescent="0.25">
      <c r="B15" s="120" t="s">
        <v>190</v>
      </c>
    </row>
    <row r="16" spans="1:21" ht="15.75" x14ac:dyDescent="0.25">
      <c r="B16" s="121"/>
    </row>
    <row r="17" spans="2:6" ht="15.75" x14ac:dyDescent="0.25">
      <c r="B17" s="43"/>
    </row>
    <row r="18" spans="2:6" ht="15.75" x14ac:dyDescent="0.25">
      <c r="F18" s="49"/>
    </row>
    <row r="36" spans="2:2" x14ac:dyDescent="0.25">
      <c r="B36" s="8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9A98E-011D-4138-AEF7-6AFFC2894455}">
  <sheetPr codeName="Sheet3"/>
  <dimension ref="A4:P44"/>
  <sheetViews>
    <sheetView workbookViewId="0">
      <selection activeCell="R17" sqref="R17"/>
    </sheetView>
  </sheetViews>
  <sheetFormatPr defaultRowHeight="15" x14ac:dyDescent="0.25"/>
  <cols>
    <col min="1" max="1" width="24" bestFit="1" customWidth="1"/>
    <col min="2" max="2" width="16.85546875" bestFit="1" customWidth="1"/>
    <col min="3" max="3" width="7.85546875" bestFit="1" customWidth="1"/>
    <col min="4" max="5" width="12" bestFit="1" customWidth="1"/>
    <col min="6" max="7" width="12.140625" bestFit="1" customWidth="1"/>
    <col min="8" max="8" width="12" bestFit="1" customWidth="1"/>
    <col min="9" max="9" width="12.140625" bestFit="1" customWidth="1"/>
    <col min="10" max="12" width="12" bestFit="1" customWidth="1"/>
    <col min="13" max="14" width="12.140625" bestFit="1" customWidth="1"/>
    <col min="15" max="15" width="7.28515625" bestFit="1" customWidth="1"/>
    <col min="16" max="16" width="12.140625" bestFit="1" customWidth="1"/>
    <col min="17" max="22" width="9" bestFit="1" customWidth="1"/>
    <col min="23" max="26" width="10" bestFit="1" customWidth="1"/>
    <col min="27" max="30" width="11" bestFit="1" customWidth="1"/>
    <col min="31" max="43" width="12" bestFit="1" customWidth="1"/>
    <col min="44" max="44" width="6.140625" bestFit="1" customWidth="1"/>
    <col min="45" max="48" width="8.140625" bestFit="1" customWidth="1"/>
    <col min="49" max="49" width="9.140625" bestFit="1" customWidth="1"/>
    <col min="50" max="51" width="8.140625" bestFit="1" customWidth="1"/>
    <col min="52" max="52" width="9.140625" bestFit="1" customWidth="1"/>
    <col min="53" max="53" width="6.140625" bestFit="1" customWidth="1"/>
    <col min="54" max="54" width="9.140625" bestFit="1" customWidth="1"/>
    <col min="55" max="58" width="8.140625" bestFit="1" customWidth="1"/>
    <col min="59" max="59" width="6.140625" bestFit="1" customWidth="1"/>
    <col min="60" max="60" width="8.140625" bestFit="1" customWidth="1"/>
    <col min="61" max="65" width="6.140625" bestFit="1" customWidth="1"/>
    <col min="66" max="66" width="8.140625" bestFit="1" customWidth="1"/>
    <col min="67" max="67" width="9.140625" bestFit="1" customWidth="1"/>
    <col min="68" max="68" width="6.140625" bestFit="1" customWidth="1"/>
    <col min="69" max="70" width="8.140625" bestFit="1" customWidth="1"/>
    <col min="71" max="71" width="10.140625" bestFit="1" customWidth="1"/>
    <col min="72" max="72" width="14.5703125" bestFit="1" customWidth="1"/>
    <col min="73" max="73" width="7.28515625" bestFit="1" customWidth="1"/>
    <col min="74" max="74" width="11.28515625" bestFit="1" customWidth="1"/>
    <col min="75" max="125" width="16.85546875" bestFit="1" customWidth="1"/>
    <col min="126" max="126" width="11.28515625" bestFit="1" customWidth="1"/>
  </cols>
  <sheetData>
    <row r="4" spans="1:16" x14ac:dyDescent="0.25">
      <c r="A4" s="89" t="s">
        <v>135</v>
      </c>
      <c r="B4" s="89" t="s">
        <v>115</v>
      </c>
    </row>
    <row r="5" spans="1:16" x14ac:dyDescent="0.25">
      <c r="A5" s="89" t="s">
        <v>121</v>
      </c>
      <c r="B5" t="s">
        <v>53</v>
      </c>
      <c r="C5" t="s">
        <v>52</v>
      </c>
      <c r="D5" t="s">
        <v>51</v>
      </c>
      <c r="E5" t="s">
        <v>20</v>
      </c>
      <c r="F5" t="s">
        <v>13</v>
      </c>
      <c r="G5" t="s">
        <v>16</v>
      </c>
      <c r="H5" t="s">
        <v>36</v>
      </c>
      <c r="I5" t="s">
        <v>14</v>
      </c>
      <c r="J5" t="s">
        <v>37</v>
      </c>
      <c r="K5" t="s">
        <v>17</v>
      </c>
      <c r="L5" t="s">
        <v>38</v>
      </c>
      <c r="M5" t="s">
        <v>12</v>
      </c>
      <c r="N5" t="s">
        <v>15</v>
      </c>
      <c r="O5" t="s">
        <v>122</v>
      </c>
      <c r="P5" t="s">
        <v>116</v>
      </c>
    </row>
    <row r="6" spans="1:16" x14ac:dyDescent="0.25">
      <c r="A6" s="90" t="s">
        <v>117</v>
      </c>
      <c r="E6">
        <v>72100000000</v>
      </c>
      <c r="J6">
        <v>0</v>
      </c>
      <c r="P6">
        <v>72100000000</v>
      </c>
    </row>
    <row r="7" spans="1:16" x14ac:dyDescent="0.25">
      <c r="A7" s="91" t="s">
        <v>123</v>
      </c>
      <c r="E7">
        <v>41800000000</v>
      </c>
      <c r="J7">
        <v>0</v>
      </c>
      <c r="P7">
        <v>41800000000</v>
      </c>
    </row>
    <row r="8" spans="1:16" x14ac:dyDescent="0.25">
      <c r="A8" s="91" t="s">
        <v>124</v>
      </c>
      <c r="E8">
        <v>24300000000</v>
      </c>
      <c r="J8">
        <v>0</v>
      </c>
      <c r="P8">
        <v>24300000000</v>
      </c>
    </row>
    <row r="9" spans="1:16" x14ac:dyDescent="0.25">
      <c r="A9" s="91" t="s">
        <v>125</v>
      </c>
      <c r="E9">
        <v>6000000000</v>
      </c>
      <c r="P9">
        <v>6000000000</v>
      </c>
    </row>
    <row r="10" spans="1:16" x14ac:dyDescent="0.25">
      <c r="A10" s="90" t="s">
        <v>118</v>
      </c>
      <c r="E10">
        <v>76000000000</v>
      </c>
      <c r="F10">
        <v>5331346600000</v>
      </c>
      <c r="G10">
        <v>59671251000</v>
      </c>
      <c r="H10">
        <v>132000000000</v>
      </c>
      <c r="I10">
        <v>3154841653000</v>
      </c>
      <c r="J10">
        <v>22000000000</v>
      </c>
      <c r="K10">
        <v>22400160000</v>
      </c>
      <c r="M10">
        <v>4344508300000</v>
      </c>
      <c r="N10">
        <v>1644547858000</v>
      </c>
      <c r="P10">
        <v>14787315822000</v>
      </c>
    </row>
    <row r="11" spans="1:16" x14ac:dyDescent="0.25">
      <c r="A11" s="91" t="s">
        <v>126</v>
      </c>
      <c r="E11">
        <v>24000000000</v>
      </c>
      <c r="P11">
        <v>24000000000</v>
      </c>
    </row>
    <row r="12" spans="1:16" x14ac:dyDescent="0.25">
      <c r="A12" s="91" t="s">
        <v>127</v>
      </c>
      <c r="F12">
        <v>642172000000</v>
      </c>
      <c r="G12">
        <v>238000000</v>
      </c>
      <c r="H12">
        <v>72000000000</v>
      </c>
      <c r="I12">
        <v>514171953000</v>
      </c>
      <c r="K12">
        <v>645400000</v>
      </c>
      <c r="M12">
        <v>404339000000</v>
      </c>
      <c r="N12">
        <v>50246296000</v>
      </c>
      <c r="P12">
        <v>1683812649000</v>
      </c>
    </row>
    <row r="13" spans="1:16" x14ac:dyDescent="0.25">
      <c r="A13" s="91" t="s">
        <v>128</v>
      </c>
      <c r="F13">
        <v>140030000000</v>
      </c>
      <c r="G13">
        <v>18294100000</v>
      </c>
      <c r="I13">
        <v>100030000000</v>
      </c>
      <c r="J13">
        <v>4000000000</v>
      </c>
      <c r="K13">
        <v>10076550000</v>
      </c>
      <c r="M13">
        <v>140030000000</v>
      </c>
      <c r="N13">
        <v>40160000000</v>
      </c>
      <c r="P13">
        <v>452620650000</v>
      </c>
    </row>
    <row r="14" spans="1:16" x14ac:dyDescent="0.25">
      <c r="A14" s="91" t="s">
        <v>129</v>
      </c>
      <c r="E14">
        <v>4000000000</v>
      </c>
      <c r="F14">
        <v>110010000000</v>
      </c>
      <c r="G14">
        <v>2022200000</v>
      </c>
      <c r="I14">
        <v>80010000000</v>
      </c>
      <c r="K14">
        <v>13370000</v>
      </c>
      <c r="M14">
        <v>110010000000</v>
      </c>
      <c r="N14">
        <v>40076972000</v>
      </c>
      <c r="P14">
        <v>346142542000</v>
      </c>
    </row>
    <row r="15" spans="1:16" x14ac:dyDescent="0.25">
      <c r="A15" s="91" t="s">
        <v>130</v>
      </c>
      <c r="F15">
        <v>205014900000</v>
      </c>
      <c r="G15">
        <v>5050000000</v>
      </c>
      <c r="H15">
        <v>4000000000</v>
      </c>
      <c r="I15">
        <v>162010000000</v>
      </c>
      <c r="K15">
        <v>5436390000</v>
      </c>
      <c r="M15">
        <v>205014900000</v>
      </c>
      <c r="N15">
        <v>100511715000</v>
      </c>
      <c r="P15">
        <v>687037905000</v>
      </c>
    </row>
    <row r="16" spans="1:16" x14ac:dyDescent="0.25">
      <c r="A16" s="91" t="s">
        <v>131</v>
      </c>
      <c r="F16">
        <v>120010000000</v>
      </c>
      <c r="G16">
        <v>15500000</v>
      </c>
      <c r="I16">
        <v>120010000000</v>
      </c>
      <c r="J16">
        <v>4000000000</v>
      </c>
      <c r="K16">
        <v>627050000</v>
      </c>
      <c r="M16">
        <v>120010000000</v>
      </c>
      <c r="N16">
        <v>90033950000</v>
      </c>
      <c r="P16">
        <v>454706500000</v>
      </c>
    </row>
    <row r="17" spans="1:16" x14ac:dyDescent="0.25">
      <c r="A17" s="91" t="s">
        <v>132</v>
      </c>
      <c r="E17">
        <v>28000000000</v>
      </c>
      <c r="F17">
        <v>120010000000</v>
      </c>
      <c r="G17">
        <v>1214100000</v>
      </c>
      <c r="I17">
        <v>160010000000</v>
      </c>
      <c r="K17">
        <v>36750000</v>
      </c>
      <c r="M17">
        <v>120010000000</v>
      </c>
      <c r="N17">
        <v>140040000000</v>
      </c>
      <c r="P17">
        <v>569320850000</v>
      </c>
    </row>
    <row r="18" spans="1:16" x14ac:dyDescent="0.25">
      <c r="A18" s="91" t="s">
        <v>133</v>
      </c>
      <c r="F18">
        <v>240019900000</v>
      </c>
      <c r="G18">
        <v>56581000</v>
      </c>
      <c r="H18">
        <v>28000000000</v>
      </c>
      <c r="I18">
        <v>320019900000</v>
      </c>
      <c r="K18">
        <v>2555800000</v>
      </c>
      <c r="M18">
        <v>240019900000</v>
      </c>
      <c r="N18">
        <v>460044085000</v>
      </c>
      <c r="P18">
        <v>1290716166000</v>
      </c>
    </row>
    <row r="19" spans="1:16" x14ac:dyDescent="0.25">
      <c r="A19" s="91" t="s">
        <v>123</v>
      </c>
      <c r="F19">
        <v>560019800000</v>
      </c>
      <c r="G19">
        <v>215100000</v>
      </c>
      <c r="I19">
        <v>426019800000</v>
      </c>
      <c r="J19">
        <v>8000000000</v>
      </c>
      <c r="K19">
        <v>2038100000</v>
      </c>
      <c r="M19">
        <v>595019800000</v>
      </c>
      <c r="N19">
        <v>511052150000</v>
      </c>
      <c r="P19">
        <v>2102364750000</v>
      </c>
    </row>
    <row r="20" spans="1:16" x14ac:dyDescent="0.25">
      <c r="A20" s="91" t="s">
        <v>134</v>
      </c>
      <c r="E20">
        <v>20000000000</v>
      </c>
      <c r="F20">
        <v>990020000000</v>
      </c>
      <c r="G20">
        <v>5907850000</v>
      </c>
      <c r="I20">
        <v>377520000000</v>
      </c>
      <c r="K20">
        <v>9200000</v>
      </c>
      <c r="M20">
        <v>941020000000</v>
      </c>
      <c r="N20">
        <v>103030619000</v>
      </c>
      <c r="P20">
        <v>2437507669000</v>
      </c>
    </row>
    <row r="21" spans="1:16" x14ac:dyDescent="0.25">
      <c r="A21" s="91" t="s">
        <v>124</v>
      </c>
      <c r="F21">
        <v>1264020000000</v>
      </c>
      <c r="G21">
        <v>25627220000</v>
      </c>
      <c r="H21">
        <v>28000000000</v>
      </c>
      <c r="I21">
        <v>425020000000</v>
      </c>
      <c r="K21">
        <v>546150000</v>
      </c>
      <c r="M21">
        <v>844019900000</v>
      </c>
      <c r="N21">
        <v>100680000000</v>
      </c>
      <c r="P21">
        <v>2687913270000</v>
      </c>
    </row>
    <row r="22" spans="1:16" x14ac:dyDescent="0.25">
      <c r="A22" s="91" t="s">
        <v>125</v>
      </c>
      <c r="F22">
        <v>940020000000</v>
      </c>
      <c r="G22">
        <v>1030600000</v>
      </c>
      <c r="I22">
        <v>470020000000</v>
      </c>
      <c r="J22">
        <v>6000000000</v>
      </c>
      <c r="K22">
        <v>415400000</v>
      </c>
      <c r="M22">
        <v>625014800000</v>
      </c>
      <c r="N22">
        <v>8672071000</v>
      </c>
      <c r="P22">
        <v>2051172871000</v>
      </c>
    </row>
    <row r="23" spans="1:16" x14ac:dyDescent="0.25">
      <c r="A23" s="90" t="s">
        <v>119</v>
      </c>
      <c r="E23">
        <v>32000000000</v>
      </c>
      <c r="F23">
        <v>3019125000000</v>
      </c>
      <c r="G23">
        <v>41653500000</v>
      </c>
      <c r="H23">
        <v>40000000000</v>
      </c>
      <c r="I23">
        <v>2134125000000</v>
      </c>
      <c r="J23">
        <v>203300000000</v>
      </c>
      <c r="K23">
        <v>11567810000</v>
      </c>
      <c r="L23">
        <v>10000000000</v>
      </c>
      <c r="M23">
        <v>18974625000000</v>
      </c>
      <c r="N23">
        <v>2680561973000</v>
      </c>
      <c r="P23">
        <v>27146958283000</v>
      </c>
    </row>
    <row r="24" spans="1:16" x14ac:dyDescent="0.25">
      <c r="A24" s="91" t="s">
        <v>126</v>
      </c>
      <c r="E24">
        <v>22000000000</v>
      </c>
      <c r="F24">
        <v>1483025000000</v>
      </c>
      <c r="G24">
        <v>1261000000</v>
      </c>
      <c r="I24">
        <v>822025000000</v>
      </c>
      <c r="K24">
        <v>259000000</v>
      </c>
      <c r="M24">
        <v>1350025000000</v>
      </c>
      <c r="N24">
        <v>170714628000</v>
      </c>
      <c r="P24">
        <v>3849309628000</v>
      </c>
    </row>
    <row r="25" spans="1:16" x14ac:dyDescent="0.25">
      <c r="A25" s="91" t="s">
        <v>127</v>
      </c>
      <c r="F25">
        <v>1023020000000</v>
      </c>
      <c r="G25">
        <v>547350000</v>
      </c>
      <c r="H25">
        <v>20000000000</v>
      </c>
      <c r="I25">
        <v>700020000000</v>
      </c>
      <c r="K25">
        <v>770000000</v>
      </c>
      <c r="M25">
        <v>1346020000000</v>
      </c>
      <c r="N25">
        <v>170220000000</v>
      </c>
      <c r="P25">
        <v>3260597350000</v>
      </c>
    </row>
    <row r="26" spans="1:16" x14ac:dyDescent="0.25">
      <c r="A26" s="91" t="s">
        <v>128</v>
      </c>
      <c r="F26">
        <v>513020000000</v>
      </c>
      <c r="I26">
        <v>112020000000</v>
      </c>
      <c r="J26">
        <v>140000000000</v>
      </c>
      <c r="K26">
        <v>364300000</v>
      </c>
      <c r="M26">
        <v>792020000000</v>
      </c>
      <c r="N26">
        <v>10961302000</v>
      </c>
      <c r="P26">
        <v>1568385602000</v>
      </c>
    </row>
    <row r="27" spans="1:16" x14ac:dyDescent="0.25">
      <c r="A27" s="91" t="s">
        <v>129</v>
      </c>
      <c r="E27">
        <v>10000000000</v>
      </c>
      <c r="F27">
        <v>20000000</v>
      </c>
      <c r="G27">
        <v>2215150000</v>
      </c>
      <c r="I27">
        <v>100020000000</v>
      </c>
      <c r="K27">
        <v>1265000000</v>
      </c>
      <c r="M27">
        <v>753020000000</v>
      </c>
      <c r="N27">
        <v>110240000000</v>
      </c>
      <c r="P27">
        <v>976780150000</v>
      </c>
    </row>
    <row r="28" spans="1:16" x14ac:dyDescent="0.25">
      <c r="A28" s="91" t="s">
        <v>130</v>
      </c>
      <c r="F28">
        <v>25000000</v>
      </c>
      <c r="G28">
        <v>3610600000</v>
      </c>
      <c r="H28">
        <v>20000000000</v>
      </c>
      <c r="I28">
        <v>250025000000</v>
      </c>
      <c r="K28">
        <v>2641200000</v>
      </c>
      <c r="M28">
        <v>2519025000000</v>
      </c>
      <c r="N28">
        <v>250337113000</v>
      </c>
      <c r="P28">
        <v>3045663913000</v>
      </c>
    </row>
    <row r="29" spans="1:16" x14ac:dyDescent="0.25">
      <c r="A29" s="91" t="s">
        <v>131</v>
      </c>
      <c r="F29">
        <v>15000000</v>
      </c>
      <c r="G29">
        <v>2100000</v>
      </c>
      <c r="I29">
        <v>150015000000</v>
      </c>
      <c r="J29">
        <v>43300000000</v>
      </c>
      <c r="K29">
        <v>818610000</v>
      </c>
      <c r="M29">
        <v>1621515000000</v>
      </c>
      <c r="N29">
        <v>200380000000</v>
      </c>
      <c r="P29">
        <v>2016045710000</v>
      </c>
    </row>
    <row r="30" spans="1:16" x14ac:dyDescent="0.25">
      <c r="A30" s="91" t="s">
        <v>132</v>
      </c>
      <c r="G30">
        <v>2211400000</v>
      </c>
      <c r="K30">
        <v>601050000</v>
      </c>
      <c r="L30">
        <v>10000000000</v>
      </c>
      <c r="M30">
        <v>2638000000000</v>
      </c>
      <c r="N30">
        <v>441440000000</v>
      </c>
      <c r="P30">
        <v>3092252450000</v>
      </c>
    </row>
    <row r="31" spans="1:16" x14ac:dyDescent="0.25">
      <c r="A31" s="91" t="s">
        <v>133</v>
      </c>
      <c r="G31">
        <v>14850000</v>
      </c>
      <c r="K31">
        <v>640000000</v>
      </c>
      <c r="M31">
        <v>1805000000000</v>
      </c>
      <c r="N31">
        <v>389850000000</v>
      </c>
      <c r="P31">
        <v>2195504850000</v>
      </c>
    </row>
    <row r="32" spans="1:16" x14ac:dyDescent="0.25">
      <c r="A32" s="91" t="s">
        <v>123</v>
      </c>
      <c r="G32">
        <v>27019750000</v>
      </c>
      <c r="J32">
        <v>20000000000</v>
      </c>
      <c r="K32">
        <v>18550000</v>
      </c>
      <c r="M32">
        <v>1452000000000</v>
      </c>
      <c r="N32">
        <v>240510000000</v>
      </c>
      <c r="P32">
        <v>1739548300000</v>
      </c>
    </row>
    <row r="33" spans="1:16" x14ac:dyDescent="0.25">
      <c r="A33" s="91" t="s">
        <v>134</v>
      </c>
      <c r="G33">
        <v>2026150000</v>
      </c>
      <c r="K33">
        <v>4063200000</v>
      </c>
      <c r="M33">
        <v>1276000000000</v>
      </c>
      <c r="N33">
        <v>248528930000</v>
      </c>
      <c r="P33">
        <v>1530618280000</v>
      </c>
    </row>
    <row r="34" spans="1:16" x14ac:dyDescent="0.25">
      <c r="A34" s="91" t="s">
        <v>124</v>
      </c>
      <c r="G34">
        <v>660150000</v>
      </c>
      <c r="K34">
        <v>56500000</v>
      </c>
      <c r="M34">
        <v>1573000000000</v>
      </c>
      <c r="N34">
        <v>246380000000</v>
      </c>
      <c r="P34">
        <v>1820096650000</v>
      </c>
    </row>
    <row r="35" spans="1:16" x14ac:dyDescent="0.25">
      <c r="A35" s="91" t="s">
        <v>125</v>
      </c>
      <c r="G35">
        <v>2085000000</v>
      </c>
      <c r="K35">
        <v>70400000</v>
      </c>
      <c r="M35">
        <v>1849000000000</v>
      </c>
      <c r="N35">
        <v>201000000000</v>
      </c>
      <c r="P35">
        <v>2052155400000</v>
      </c>
    </row>
    <row r="36" spans="1:16" x14ac:dyDescent="0.25">
      <c r="A36" s="90" t="s">
        <v>120</v>
      </c>
      <c r="B36">
        <v>24000000000</v>
      </c>
      <c r="C36">
        <v>0</v>
      </c>
      <c r="D36">
        <v>90000000000</v>
      </c>
      <c r="E36">
        <v>34000000000</v>
      </c>
      <c r="G36">
        <v>91205865000</v>
      </c>
      <c r="J36">
        <v>12000000000</v>
      </c>
      <c r="K36">
        <v>530050000</v>
      </c>
      <c r="L36">
        <v>8000000000</v>
      </c>
      <c r="M36">
        <v>22432000000000</v>
      </c>
      <c r="N36">
        <v>825203100000</v>
      </c>
      <c r="P36">
        <v>23516939015000</v>
      </c>
    </row>
    <row r="37" spans="1:16" x14ac:dyDescent="0.25">
      <c r="A37" s="91" t="s">
        <v>126</v>
      </c>
      <c r="B37">
        <v>24000000000</v>
      </c>
      <c r="G37">
        <v>3710400000</v>
      </c>
      <c r="K37">
        <v>108150000</v>
      </c>
      <c r="M37">
        <v>1711000000000</v>
      </c>
      <c r="N37">
        <v>147645000000</v>
      </c>
      <c r="P37">
        <v>1886463550000</v>
      </c>
    </row>
    <row r="38" spans="1:16" x14ac:dyDescent="0.25">
      <c r="A38" s="91" t="s">
        <v>127</v>
      </c>
      <c r="C38">
        <v>0</v>
      </c>
      <c r="G38">
        <v>1477000000</v>
      </c>
      <c r="K38">
        <v>60700000</v>
      </c>
      <c r="M38">
        <v>3038000000000</v>
      </c>
      <c r="N38">
        <v>410420000000</v>
      </c>
      <c r="P38">
        <v>3449957700000</v>
      </c>
    </row>
    <row r="39" spans="1:16" x14ac:dyDescent="0.25">
      <c r="A39" s="91" t="s">
        <v>128</v>
      </c>
      <c r="D39">
        <v>90000000000</v>
      </c>
      <c r="G39">
        <v>21190300000</v>
      </c>
      <c r="K39">
        <v>93100000</v>
      </c>
      <c r="M39">
        <v>2106000000000</v>
      </c>
      <c r="N39">
        <v>88070000000</v>
      </c>
      <c r="P39">
        <v>2305353400000</v>
      </c>
    </row>
    <row r="40" spans="1:16" x14ac:dyDescent="0.25">
      <c r="A40" s="91" t="s">
        <v>129</v>
      </c>
      <c r="E40">
        <v>34000000000</v>
      </c>
      <c r="G40">
        <v>25502735000</v>
      </c>
      <c r="K40">
        <v>104000000</v>
      </c>
      <c r="M40">
        <v>2081000000000</v>
      </c>
      <c r="N40">
        <v>34459100000</v>
      </c>
      <c r="P40">
        <v>2175065835000</v>
      </c>
    </row>
    <row r="41" spans="1:16" x14ac:dyDescent="0.25">
      <c r="A41" s="91" t="s">
        <v>130</v>
      </c>
      <c r="G41">
        <v>7280000000</v>
      </c>
      <c r="K41">
        <v>90000000</v>
      </c>
      <c r="M41">
        <v>2616000000000</v>
      </c>
      <c r="N41">
        <v>28168000000</v>
      </c>
      <c r="P41">
        <v>2651538000000</v>
      </c>
    </row>
    <row r="42" spans="1:16" x14ac:dyDescent="0.25">
      <c r="A42" s="91" t="s">
        <v>131</v>
      </c>
      <c r="G42">
        <v>1173630000</v>
      </c>
      <c r="J42">
        <v>12000000000</v>
      </c>
      <c r="K42">
        <v>54100000</v>
      </c>
      <c r="M42">
        <v>4305000000000</v>
      </c>
      <c r="N42">
        <v>5583000000</v>
      </c>
      <c r="P42">
        <v>4323810730000</v>
      </c>
    </row>
    <row r="43" spans="1:16" x14ac:dyDescent="0.25">
      <c r="A43" s="91" t="s">
        <v>132</v>
      </c>
      <c r="G43">
        <v>30871800000</v>
      </c>
      <c r="K43">
        <v>20000000</v>
      </c>
      <c r="L43">
        <v>8000000000</v>
      </c>
      <c r="M43">
        <v>6575000000000</v>
      </c>
      <c r="N43">
        <v>110858000000</v>
      </c>
      <c r="P43">
        <v>6724749800000</v>
      </c>
    </row>
    <row r="44" spans="1:16" x14ac:dyDescent="0.25">
      <c r="A44" s="90" t="s">
        <v>116</v>
      </c>
      <c r="B44">
        <v>24000000000</v>
      </c>
      <c r="C44">
        <v>0</v>
      </c>
      <c r="D44">
        <v>90000000000</v>
      </c>
      <c r="E44">
        <v>214100000000</v>
      </c>
      <c r="F44">
        <v>8350471600000</v>
      </c>
      <c r="G44">
        <v>192530616000</v>
      </c>
      <c r="H44">
        <v>172000000000</v>
      </c>
      <c r="I44">
        <v>5288966653000</v>
      </c>
      <c r="J44">
        <v>237300000000</v>
      </c>
      <c r="K44">
        <v>34498020000</v>
      </c>
      <c r="L44">
        <v>18000000000</v>
      </c>
      <c r="M44">
        <v>45751133300000</v>
      </c>
      <c r="N44">
        <v>5150312931000</v>
      </c>
      <c r="P44">
        <v>65523313120000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FD04-9B5D-41D2-9620-ACC2F8FE312B}">
  <sheetPr codeName="Sheet1">
    <tabColor rgb="FF00B050"/>
  </sheetPr>
  <dimension ref="A1:N1591"/>
  <sheetViews>
    <sheetView zoomScaleNormal="100" workbookViewId="0">
      <pane ySplit="4" topLeftCell="A5" activePane="bottomLeft" state="frozen"/>
      <selection pane="bottomLeft" activeCell="E17" sqref="E17"/>
    </sheetView>
  </sheetViews>
  <sheetFormatPr defaultRowHeight="15" x14ac:dyDescent="0.25"/>
  <cols>
    <col min="1" max="1" width="12.5703125" bestFit="1" customWidth="1"/>
    <col min="2" max="2" width="30.28515625" bestFit="1" customWidth="1"/>
    <col min="3" max="3" width="9.5703125" bestFit="1" customWidth="1"/>
    <col min="4" max="4" width="8.7109375" customWidth="1"/>
    <col min="5" max="5" width="15.28515625" bestFit="1" customWidth="1"/>
    <col min="6" max="6" width="13.5703125" bestFit="1" customWidth="1"/>
    <col min="7" max="7" width="18" bestFit="1" customWidth="1"/>
    <col min="8" max="8" width="13" customWidth="1"/>
    <col min="9" max="9" width="18" bestFit="1" customWidth="1"/>
    <col min="10" max="10" width="19" bestFit="1" customWidth="1"/>
    <col min="11" max="11" width="19.140625" bestFit="1" customWidth="1"/>
    <col min="12" max="12" width="18" bestFit="1" customWidth="1"/>
    <col min="13" max="13" width="14.42578125" bestFit="1" customWidth="1"/>
    <col min="14" max="14" width="15.140625" bestFit="1" customWidth="1"/>
  </cols>
  <sheetData>
    <row r="1" spans="1:14" ht="21" x14ac:dyDescent="0.35">
      <c r="A1" s="37"/>
      <c r="B1" s="37" t="s">
        <v>200</v>
      </c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21.75" thickBot="1" x14ac:dyDescent="0.4">
      <c r="A2" s="38"/>
      <c r="B2" s="45" t="s">
        <v>460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</row>
    <row r="3" spans="1:14" ht="18.75" x14ac:dyDescent="0.25">
      <c r="A3" s="204" t="s">
        <v>86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6"/>
    </row>
    <row r="4" spans="1:14" ht="30" x14ac:dyDescent="0.25">
      <c r="A4" s="26" t="s">
        <v>42</v>
      </c>
      <c r="B4" s="26" t="s">
        <v>43</v>
      </c>
      <c r="C4" s="26" t="s">
        <v>44</v>
      </c>
      <c r="D4" s="26" t="s">
        <v>39</v>
      </c>
      <c r="E4" s="27" t="s">
        <v>57</v>
      </c>
      <c r="F4" s="26" t="s">
        <v>45</v>
      </c>
      <c r="G4" s="26" t="s">
        <v>479</v>
      </c>
      <c r="H4" s="28" t="s">
        <v>56</v>
      </c>
      <c r="I4" s="29" t="s">
        <v>46</v>
      </c>
      <c r="J4" s="26" t="s">
        <v>47</v>
      </c>
      <c r="K4" s="26" t="s">
        <v>48</v>
      </c>
      <c r="L4" s="26" t="s">
        <v>55</v>
      </c>
      <c r="M4" s="27" t="s">
        <v>148</v>
      </c>
      <c r="N4" s="26" t="s">
        <v>88</v>
      </c>
    </row>
    <row r="5" spans="1:14" x14ac:dyDescent="0.25">
      <c r="A5" s="92">
        <v>44811</v>
      </c>
      <c r="B5" s="51" t="s">
        <v>50</v>
      </c>
      <c r="C5" s="52" t="s">
        <v>35</v>
      </c>
      <c r="D5" s="52" t="s">
        <v>20</v>
      </c>
      <c r="E5" s="92">
        <v>44813</v>
      </c>
      <c r="F5" s="92">
        <v>45178</v>
      </c>
      <c r="G5" s="23" t="s">
        <v>54</v>
      </c>
      <c r="H5" s="20">
        <v>2</v>
      </c>
      <c r="I5" s="22">
        <v>41800000000</v>
      </c>
      <c r="J5" s="18">
        <v>1.8</v>
      </c>
      <c r="K5" s="18">
        <v>2.2000000000000002</v>
      </c>
      <c r="L5" s="50">
        <v>41800000000</v>
      </c>
      <c r="M5" s="21"/>
      <c r="N5" s="18">
        <v>2.10478468899522</v>
      </c>
    </row>
    <row r="6" spans="1:14" x14ac:dyDescent="0.25">
      <c r="A6" s="92">
        <v>44825</v>
      </c>
      <c r="B6" s="51" t="s">
        <v>50</v>
      </c>
      <c r="C6" s="52" t="s">
        <v>35</v>
      </c>
      <c r="D6" s="52" t="s">
        <v>37</v>
      </c>
      <c r="E6" s="92">
        <v>44827</v>
      </c>
      <c r="F6" s="92">
        <v>45923</v>
      </c>
      <c r="G6" s="23" t="s">
        <v>54</v>
      </c>
      <c r="H6" s="20">
        <v>2.44</v>
      </c>
      <c r="I6" s="22">
        <v>38800000000</v>
      </c>
      <c r="J6" s="18">
        <v>3</v>
      </c>
      <c r="K6" s="18">
        <v>5</v>
      </c>
      <c r="L6" s="17"/>
      <c r="M6" s="21"/>
      <c r="N6" s="18">
        <v>4.4268041237113396</v>
      </c>
    </row>
    <row r="7" spans="1:14" x14ac:dyDescent="0.25">
      <c r="A7" s="92">
        <v>44878</v>
      </c>
      <c r="B7" s="51" t="s">
        <v>50</v>
      </c>
      <c r="C7" s="52" t="s">
        <v>35</v>
      </c>
      <c r="D7" s="52" t="s">
        <v>20</v>
      </c>
      <c r="E7" s="92">
        <v>44880</v>
      </c>
      <c r="F7" s="92">
        <v>45245</v>
      </c>
      <c r="G7" s="23" t="s">
        <v>54</v>
      </c>
      <c r="H7" s="20">
        <v>2.2000000000000002</v>
      </c>
      <c r="I7" s="22">
        <v>49300000000</v>
      </c>
      <c r="J7" s="18">
        <v>2.2000000000000002</v>
      </c>
      <c r="K7" s="18">
        <v>5.5</v>
      </c>
      <c r="L7" s="17">
        <v>24300000000</v>
      </c>
      <c r="M7" s="21"/>
      <c r="N7" s="18">
        <v>2.9079107505070998</v>
      </c>
    </row>
    <row r="8" spans="1:14" x14ac:dyDescent="0.25">
      <c r="A8" s="92">
        <v>44895</v>
      </c>
      <c r="B8" s="51" t="s">
        <v>50</v>
      </c>
      <c r="C8" s="52" t="s">
        <v>35</v>
      </c>
      <c r="D8" s="52" t="s">
        <v>37</v>
      </c>
      <c r="E8" s="92">
        <v>44897</v>
      </c>
      <c r="F8" s="92">
        <v>45993</v>
      </c>
      <c r="G8" s="23" t="s">
        <v>54</v>
      </c>
      <c r="H8" s="20">
        <v>3.2</v>
      </c>
      <c r="I8" s="22">
        <v>1000000000</v>
      </c>
      <c r="J8" s="18">
        <v>5.5</v>
      </c>
      <c r="K8" s="18">
        <v>5.5</v>
      </c>
      <c r="L8" s="17"/>
      <c r="M8" s="21"/>
      <c r="N8" s="18">
        <v>5.5</v>
      </c>
    </row>
    <row r="9" spans="1:14" x14ac:dyDescent="0.25">
      <c r="A9" s="92">
        <v>44909</v>
      </c>
      <c r="B9" s="51" t="s">
        <v>50</v>
      </c>
      <c r="C9" s="52" t="s">
        <v>35</v>
      </c>
      <c r="D9" s="52" t="s">
        <v>20</v>
      </c>
      <c r="E9" s="92">
        <v>44911</v>
      </c>
      <c r="F9" s="92">
        <v>45276</v>
      </c>
      <c r="G9" s="23" t="s">
        <v>54</v>
      </c>
      <c r="H9" s="20">
        <v>2.2000000000000002</v>
      </c>
      <c r="I9" s="22">
        <v>29000000000</v>
      </c>
      <c r="J9" s="18">
        <v>2.2000000000000002</v>
      </c>
      <c r="K9" s="18">
        <v>6</v>
      </c>
      <c r="L9" s="17">
        <v>6000000000</v>
      </c>
      <c r="M9" s="21"/>
      <c r="N9" s="18">
        <v>4.2531034482758603</v>
      </c>
    </row>
    <row r="10" spans="1:14" x14ac:dyDescent="0.25">
      <c r="A10" s="92">
        <v>44951</v>
      </c>
      <c r="B10" s="51" t="s">
        <v>50</v>
      </c>
      <c r="C10" s="52" t="s">
        <v>35</v>
      </c>
      <c r="D10" s="52" t="s">
        <v>20</v>
      </c>
      <c r="E10" s="92">
        <v>44953</v>
      </c>
      <c r="F10" s="92">
        <v>45318</v>
      </c>
      <c r="G10" s="23" t="s">
        <v>54</v>
      </c>
      <c r="H10" s="20">
        <v>3.48</v>
      </c>
      <c r="I10" s="22">
        <v>24000000000</v>
      </c>
      <c r="J10" s="18">
        <v>3.48</v>
      </c>
      <c r="K10" s="18">
        <v>3.6</v>
      </c>
      <c r="L10" s="17">
        <v>24000000000</v>
      </c>
      <c r="M10" s="21"/>
      <c r="N10" s="18">
        <v>3.58</v>
      </c>
    </row>
    <row r="11" spans="1:14" x14ac:dyDescent="0.25">
      <c r="A11" s="92">
        <v>44958</v>
      </c>
      <c r="B11" s="51" t="s">
        <v>49</v>
      </c>
      <c r="C11" s="52" t="s">
        <v>35</v>
      </c>
      <c r="D11" s="52" t="s">
        <v>12</v>
      </c>
      <c r="E11" s="92">
        <v>44959</v>
      </c>
      <c r="F11" s="92">
        <v>44966</v>
      </c>
      <c r="G11" s="16">
        <v>169000000000</v>
      </c>
      <c r="H11" s="20">
        <v>0.85</v>
      </c>
      <c r="I11" s="19">
        <v>110000000000</v>
      </c>
      <c r="J11" s="18">
        <v>0.85</v>
      </c>
      <c r="K11" s="18">
        <v>0.85</v>
      </c>
      <c r="L11" s="17">
        <v>110000000000</v>
      </c>
      <c r="M11" s="18">
        <v>0.85</v>
      </c>
      <c r="N11" s="18">
        <v>0.85</v>
      </c>
    </row>
    <row r="12" spans="1:14" x14ac:dyDescent="0.25">
      <c r="A12" s="92">
        <v>44958</v>
      </c>
      <c r="B12" s="51" t="s">
        <v>49</v>
      </c>
      <c r="C12" s="52" t="s">
        <v>35</v>
      </c>
      <c r="D12" s="52" t="s">
        <v>13</v>
      </c>
      <c r="E12" s="92">
        <v>44959</v>
      </c>
      <c r="F12" s="92">
        <v>44973</v>
      </c>
      <c r="G12" s="16">
        <v>214000000000</v>
      </c>
      <c r="H12" s="20">
        <v>0.95</v>
      </c>
      <c r="I12" s="19">
        <v>246000000000</v>
      </c>
      <c r="J12" s="18">
        <v>0.93</v>
      </c>
      <c r="K12" s="18">
        <v>0.95</v>
      </c>
      <c r="L12" s="17">
        <v>214000000000</v>
      </c>
      <c r="M12" s="18">
        <v>0.95</v>
      </c>
      <c r="N12" s="18">
        <v>0.94138211382113823</v>
      </c>
    </row>
    <row r="13" spans="1:14" x14ac:dyDescent="0.25">
      <c r="A13" s="92">
        <v>44958</v>
      </c>
      <c r="B13" s="51" t="s">
        <v>49</v>
      </c>
      <c r="C13" s="52" t="s">
        <v>35</v>
      </c>
      <c r="D13" s="52" t="s">
        <v>14</v>
      </c>
      <c r="E13" s="92">
        <v>44959</v>
      </c>
      <c r="F13" s="92">
        <v>44987</v>
      </c>
      <c r="G13" s="16">
        <v>187000000000</v>
      </c>
      <c r="H13" s="20">
        <v>1.05</v>
      </c>
      <c r="I13" s="19">
        <v>240000000000</v>
      </c>
      <c r="J13" s="18">
        <v>1.03</v>
      </c>
      <c r="K13" s="18">
        <v>1.05</v>
      </c>
      <c r="L13" s="17">
        <v>187000000000</v>
      </c>
      <c r="M13" s="18">
        <v>1.05</v>
      </c>
      <c r="N13" s="18">
        <v>1.0349999999999999</v>
      </c>
    </row>
    <row r="14" spans="1:14" x14ac:dyDescent="0.25">
      <c r="A14" s="92">
        <v>44958</v>
      </c>
      <c r="B14" s="51" t="s">
        <v>49</v>
      </c>
      <c r="C14" s="52" t="s">
        <v>35</v>
      </c>
      <c r="D14" s="52" t="s">
        <v>15</v>
      </c>
      <c r="E14" s="92">
        <v>44959</v>
      </c>
      <c r="F14" s="92">
        <v>45050</v>
      </c>
      <c r="G14" s="16">
        <v>17000000000</v>
      </c>
      <c r="H14" s="20">
        <v>1.59</v>
      </c>
      <c r="I14" s="19">
        <v>17000000000</v>
      </c>
      <c r="J14" s="18">
        <v>1.57</v>
      </c>
      <c r="K14" s="18">
        <v>1.57</v>
      </c>
      <c r="L14" s="17">
        <v>17000000000</v>
      </c>
      <c r="M14" s="18">
        <v>1.57</v>
      </c>
      <c r="N14" s="18">
        <v>1.57</v>
      </c>
    </row>
    <row r="15" spans="1:14" x14ac:dyDescent="0.25">
      <c r="A15" s="92">
        <v>44958</v>
      </c>
      <c r="B15" s="51" t="s">
        <v>49</v>
      </c>
      <c r="C15" s="52" t="s">
        <v>35</v>
      </c>
      <c r="D15" s="52" t="s">
        <v>16</v>
      </c>
      <c r="E15" s="92">
        <v>44959</v>
      </c>
      <c r="F15" s="92">
        <v>45141</v>
      </c>
      <c r="G15" s="16">
        <v>15000000000</v>
      </c>
      <c r="H15" s="20">
        <v>1.79</v>
      </c>
      <c r="I15" s="19">
        <v>15000000</v>
      </c>
      <c r="J15" s="18">
        <v>1</v>
      </c>
      <c r="K15" s="18">
        <v>1</v>
      </c>
      <c r="L15" s="17">
        <v>15000000</v>
      </c>
      <c r="M15" s="18">
        <v>1</v>
      </c>
      <c r="N15" s="18">
        <v>1</v>
      </c>
    </row>
    <row r="16" spans="1:14" x14ac:dyDescent="0.25">
      <c r="A16" s="92">
        <v>44958</v>
      </c>
      <c r="B16" s="51" t="s">
        <v>49</v>
      </c>
      <c r="C16" s="52" t="s">
        <v>35</v>
      </c>
      <c r="D16" s="52" t="s">
        <v>17</v>
      </c>
      <c r="E16" s="92">
        <v>44959</v>
      </c>
      <c r="F16" s="92">
        <v>45323</v>
      </c>
      <c r="G16" s="16">
        <v>108000000</v>
      </c>
      <c r="H16" s="20">
        <v>1.98</v>
      </c>
      <c r="I16" s="19">
        <v>100000000</v>
      </c>
      <c r="J16" s="18">
        <v>1.8</v>
      </c>
      <c r="K16" s="18">
        <v>1.8</v>
      </c>
      <c r="L16" s="17">
        <v>100000000</v>
      </c>
      <c r="M16" s="18">
        <v>1.8</v>
      </c>
      <c r="N16" s="18">
        <v>1.8</v>
      </c>
    </row>
    <row r="17" spans="1:14" x14ac:dyDescent="0.25">
      <c r="A17" s="92">
        <v>44958</v>
      </c>
      <c r="B17" s="51" t="s">
        <v>49</v>
      </c>
      <c r="C17" s="52" t="s">
        <v>34</v>
      </c>
      <c r="D17" s="52" t="s">
        <v>12</v>
      </c>
      <c r="E17" s="92">
        <v>44959</v>
      </c>
      <c r="F17" s="92">
        <v>44966</v>
      </c>
      <c r="G17" s="16">
        <v>179000000</v>
      </c>
      <c r="H17" s="20">
        <v>2.5</v>
      </c>
      <c r="I17" s="19">
        <v>197000000</v>
      </c>
      <c r="J17" s="18">
        <v>0.9</v>
      </c>
      <c r="K17" s="18">
        <v>2.5</v>
      </c>
      <c r="L17" s="17">
        <v>179000000</v>
      </c>
      <c r="M17" s="18">
        <v>2.5</v>
      </c>
      <c r="N17" s="18">
        <v>2.0989847715736039</v>
      </c>
    </row>
    <row r="18" spans="1:14" x14ac:dyDescent="0.25">
      <c r="A18" s="92">
        <v>44958</v>
      </c>
      <c r="B18" s="51" t="s">
        <v>49</v>
      </c>
      <c r="C18" s="52" t="s">
        <v>34</v>
      </c>
      <c r="D18" s="52" t="s">
        <v>13</v>
      </c>
      <c r="E18" s="92">
        <v>44959</v>
      </c>
      <c r="F18" s="92">
        <v>44973</v>
      </c>
      <c r="G18" s="59">
        <v>72000000</v>
      </c>
      <c r="H18" s="20">
        <v>2.6</v>
      </c>
      <c r="I18" s="19">
        <v>120000000</v>
      </c>
      <c r="J18" s="18">
        <v>2</v>
      </c>
      <c r="K18" s="18">
        <v>2.6</v>
      </c>
      <c r="L18" s="17">
        <v>72000000</v>
      </c>
      <c r="M18" s="18">
        <v>2.58</v>
      </c>
      <c r="N18" s="18">
        <v>2.4891666666666672</v>
      </c>
    </row>
    <row r="19" spans="1:14" x14ac:dyDescent="0.25">
      <c r="A19" s="92">
        <v>44958</v>
      </c>
      <c r="B19" s="51" t="s">
        <v>49</v>
      </c>
      <c r="C19" s="52" t="s">
        <v>34</v>
      </c>
      <c r="D19" s="52" t="s">
        <v>14</v>
      </c>
      <c r="E19" s="92">
        <v>44959</v>
      </c>
      <c r="F19" s="92">
        <v>44987</v>
      </c>
      <c r="G19" s="17">
        <v>78000000</v>
      </c>
      <c r="H19" s="20">
        <v>2.7</v>
      </c>
      <c r="I19" s="19">
        <v>50000000</v>
      </c>
      <c r="J19" s="18">
        <v>2.68</v>
      </c>
      <c r="K19" s="18">
        <v>2.68</v>
      </c>
      <c r="L19" s="17">
        <v>50000000</v>
      </c>
      <c r="M19" s="18">
        <v>2.68</v>
      </c>
      <c r="N19" s="18">
        <v>2.68</v>
      </c>
    </row>
    <row r="20" spans="1:14" x14ac:dyDescent="0.25">
      <c r="A20" s="92">
        <v>44958</v>
      </c>
      <c r="B20" s="51" t="s">
        <v>49</v>
      </c>
      <c r="C20" s="52" t="s">
        <v>34</v>
      </c>
      <c r="D20" s="52" t="s">
        <v>15</v>
      </c>
      <c r="E20" s="92">
        <v>44959</v>
      </c>
      <c r="F20" s="92">
        <v>45050</v>
      </c>
      <c r="G20" s="16">
        <v>15000000</v>
      </c>
      <c r="H20" s="20">
        <v>2.8</v>
      </c>
      <c r="I20" s="19">
        <v>6296000</v>
      </c>
      <c r="J20" s="18">
        <v>2</v>
      </c>
      <c r="K20" s="18">
        <v>2.7</v>
      </c>
      <c r="L20" s="17">
        <v>6296000</v>
      </c>
      <c r="M20" s="18">
        <v>2.7</v>
      </c>
      <c r="N20" s="18">
        <v>2.3553367217280821</v>
      </c>
    </row>
    <row r="21" spans="1:14" x14ac:dyDescent="0.25">
      <c r="A21" s="92">
        <v>44958</v>
      </c>
      <c r="B21" s="51" t="s">
        <v>49</v>
      </c>
      <c r="C21" s="52" t="s">
        <v>34</v>
      </c>
      <c r="D21" s="52" t="s">
        <v>16</v>
      </c>
      <c r="E21" s="92">
        <v>44959</v>
      </c>
      <c r="F21" s="92">
        <v>45141</v>
      </c>
      <c r="G21" s="16">
        <v>3000000</v>
      </c>
      <c r="H21" s="20">
        <v>2.9</v>
      </c>
      <c r="I21" s="19">
        <v>4200000</v>
      </c>
      <c r="J21" s="18">
        <v>1.8</v>
      </c>
      <c r="K21" s="18">
        <v>2.88</v>
      </c>
      <c r="L21" s="17">
        <v>3000000</v>
      </c>
      <c r="M21" s="18">
        <v>1.8</v>
      </c>
      <c r="N21" s="18">
        <v>2.108571428571429</v>
      </c>
    </row>
    <row r="22" spans="1:14" x14ac:dyDescent="0.25">
      <c r="A22" s="92">
        <v>44958</v>
      </c>
      <c r="B22" s="51" t="s">
        <v>49</v>
      </c>
      <c r="C22" s="52" t="s">
        <v>34</v>
      </c>
      <c r="D22" s="52" t="s">
        <v>17</v>
      </c>
      <c r="E22" s="92">
        <v>44959</v>
      </c>
      <c r="F22" s="92">
        <v>45323</v>
      </c>
      <c r="G22" s="16">
        <v>21000000</v>
      </c>
      <c r="H22" s="20">
        <v>3</v>
      </c>
      <c r="I22" s="19">
        <v>5400000</v>
      </c>
      <c r="J22" s="18">
        <v>2.5</v>
      </c>
      <c r="K22" s="18">
        <v>2.8</v>
      </c>
      <c r="L22" s="17">
        <v>5400000</v>
      </c>
      <c r="M22" s="18">
        <v>2.8</v>
      </c>
      <c r="N22" s="18">
        <v>2.5222222222222221</v>
      </c>
    </row>
    <row r="23" spans="1:14" x14ac:dyDescent="0.25">
      <c r="A23" s="92">
        <v>44972</v>
      </c>
      <c r="B23" s="51" t="s">
        <v>49</v>
      </c>
      <c r="C23" s="52" t="s">
        <v>35</v>
      </c>
      <c r="D23" s="52" t="s">
        <v>12</v>
      </c>
      <c r="E23" s="92">
        <v>44973</v>
      </c>
      <c r="F23" s="92">
        <v>44980</v>
      </c>
      <c r="G23" s="16">
        <v>169000000000</v>
      </c>
      <c r="H23" s="20">
        <v>0.85</v>
      </c>
      <c r="I23" s="19">
        <v>164000000000</v>
      </c>
      <c r="J23" s="18">
        <v>0.65</v>
      </c>
      <c r="K23" s="18">
        <v>0.85</v>
      </c>
      <c r="L23" s="17">
        <v>164000000000</v>
      </c>
      <c r="M23" s="18">
        <v>0.85</v>
      </c>
      <c r="N23" s="18">
        <v>0.73292682926829267</v>
      </c>
    </row>
    <row r="24" spans="1:14" x14ac:dyDescent="0.25">
      <c r="A24" s="92">
        <v>44972</v>
      </c>
      <c r="B24" s="51" t="s">
        <v>49</v>
      </c>
      <c r="C24" s="52" t="s">
        <v>35</v>
      </c>
      <c r="D24" s="52" t="s">
        <v>13</v>
      </c>
      <c r="E24" s="92">
        <v>44973</v>
      </c>
      <c r="F24" s="92">
        <v>44987</v>
      </c>
      <c r="G24" s="16">
        <v>214000000000</v>
      </c>
      <c r="H24" s="20">
        <v>0.95</v>
      </c>
      <c r="I24" s="19">
        <v>538000000000</v>
      </c>
      <c r="J24" s="18">
        <v>0.75</v>
      </c>
      <c r="K24" s="18">
        <v>0.95</v>
      </c>
      <c r="L24" s="17">
        <v>214000000000</v>
      </c>
      <c r="M24" s="18">
        <v>0.9</v>
      </c>
      <c r="N24" s="18">
        <v>0.89330855018587363</v>
      </c>
    </row>
    <row r="25" spans="1:14" x14ac:dyDescent="0.25">
      <c r="A25" s="92">
        <v>44972</v>
      </c>
      <c r="B25" s="51" t="s">
        <v>49</v>
      </c>
      <c r="C25" s="52" t="s">
        <v>35</v>
      </c>
      <c r="D25" s="52" t="s">
        <v>14</v>
      </c>
      <c r="E25" s="92">
        <v>44973</v>
      </c>
      <c r="F25" s="92">
        <v>45001</v>
      </c>
      <c r="G25" s="16">
        <v>187000000000</v>
      </c>
      <c r="H25" s="20">
        <v>1.05</v>
      </c>
      <c r="I25" s="19">
        <v>295000000000</v>
      </c>
      <c r="J25" s="18">
        <v>1</v>
      </c>
      <c r="K25" s="18">
        <v>1.05</v>
      </c>
      <c r="L25" s="17">
        <v>187000000000</v>
      </c>
      <c r="M25" s="18">
        <v>1</v>
      </c>
      <c r="N25" s="18">
        <v>1.005932203389831</v>
      </c>
    </row>
    <row r="26" spans="1:14" x14ac:dyDescent="0.25">
      <c r="A26" s="92">
        <v>44972</v>
      </c>
      <c r="B26" s="51" t="s">
        <v>49</v>
      </c>
      <c r="C26" s="52" t="s">
        <v>35</v>
      </c>
      <c r="D26" s="52" t="s">
        <v>15</v>
      </c>
      <c r="E26" s="92">
        <v>44973</v>
      </c>
      <c r="F26" s="92">
        <v>45064</v>
      </c>
      <c r="G26" s="16">
        <v>17000000000</v>
      </c>
      <c r="H26" s="20">
        <v>1.59</v>
      </c>
      <c r="I26" s="19">
        <v>19000000000</v>
      </c>
      <c r="J26" s="18">
        <v>0.5</v>
      </c>
      <c r="K26" s="18">
        <v>1.54</v>
      </c>
      <c r="L26" s="17">
        <v>17000000000</v>
      </c>
      <c r="M26" s="18">
        <v>1.54</v>
      </c>
      <c r="N26" s="18">
        <v>1.4652631578947399</v>
      </c>
    </row>
    <row r="27" spans="1:14" x14ac:dyDescent="0.25">
      <c r="A27" s="92">
        <v>44972</v>
      </c>
      <c r="B27" s="51" t="s">
        <v>49</v>
      </c>
      <c r="C27" s="52" t="s">
        <v>35</v>
      </c>
      <c r="D27" s="52" t="s">
        <v>16</v>
      </c>
      <c r="E27" s="92">
        <v>44973</v>
      </c>
      <c r="F27" s="92">
        <v>45155</v>
      </c>
      <c r="G27" s="16">
        <v>10000000000</v>
      </c>
      <c r="H27" s="20">
        <v>1.79</v>
      </c>
      <c r="I27" s="19">
        <v>200000000</v>
      </c>
      <c r="J27" s="18">
        <v>0.2</v>
      </c>
      <c r="K27" s="18">
        <v>0.2</v>
      </c>
      <c r="L27" s="17">
        <v>200000000</v>
      </c>
      <c r="M27" s="18">
        <v>0.2</v>
      </c>
      <c r="N27" s="18">
        <v>0.2</v>
      </c>
    </row>
    <row r="28" spans="1:14" x14ac:dyDescent="0.25">
      <c r="A28" s="92">
        <v>44972</v>
      </c>
      <c r="B28" s="51" t="s">
        <v>49</v>
      </c>
      <c r="C28" s="52" t="s">
        <v>35</v>
      </c>
      <c r="D28" s="52" t="s">
        <v>17</v>
      </c>
      <c r="E28" s="92">
        <v>44973</v>
      </c>
      <c r="F28" s="92">
        <v>45337</v>
      </c>
      <c r="G28" s="16">
        <v>10000000000</v>
      </c>
      <c r="H28" s="20">
        <v>1.98</v>
      </c>
      <c r="I28" s="19">
        <v>500000000</v>
      </c>
      <c r="J28" s="18">
        <v>0.68</v>
      </c>
      <c r="K28" s="18">
        <v>0.68</v>
      </c>
      <c r="L28" s="17">
        <v>500000000</v>
      </c>
      <c r="M28" s="18">
        <v>0.68</v>
      </c>
      <c r="N28" s="18">
        <v>0.68</v>
      </c>
    </row>
    <row r="29" spans="1:14" x14ac:dyDescent="0.25">
      <c r="A29" s="92">
        <v>44972</v>
      </c>
      <c r="B29" s="51" t="s">
        <v>49</v>
      </c>
      <c r="C29" s="52" t="s">
        <v>34</v>
      </c>
      <c r="D29" s="52" t="s">
        <v>12</v>
      </c>
      <c r="E29" s="92">
        <v>44973</v>
      </c>
      <c r="F29" s="92">
        <v>44980</v>
      </c>
      <c r="G29" s="16">
        <v>80000000</v>
      </c>
      <c r="H29" s="20">
        <v>1.08</v>
      </c>
      <c r="I29" s="19">
        <v>212500000</v>
      </c>
      <c r="J29" s="18">
        <v>1.49</v>
      </c>
      <c r="K29" s="18">
        <v>1.8</v>
      </c>
      <c r="L29" s="17">
        <v>80000000</v>
      </c>
      <c r="M29" s="18">
        <v>1.75</v>
      </c>
      <c r="N29" s="18">
        <v>1.7312941176470591</v>
      </c>
    </row>
    <row r="30" spans="1:14" x14ac:dyDescent="0.25">
      <c r="A30" s="92">
        <v>44972</v>
      </c>
      <c r="B30" s="51" t="s">
        <v>49</v>
      </c>
      <c r="C30" s="52" t="s">
        <v>34</v>
      </c>
      <c r="D30" s="52" t="s">
        <v>13</v>
      </c>
      <c r="E30" s="92">
        <v>44973</v>
      </c>
      <c r="F30" s="92">
        <v>44987</v>
      </c>
      <c r="G30" s="59">
        <v>50000000</v>
      </c>
      <c r="H30" s="20">
        <v>1.85</v>
      </c>
      <c r="I30" s="19">
        <v>115000000</v>
      </c>
      <c r="J30" s="18">
        <v>1.45</v>
      </c>
      <c r="K30" s="18">
        <v>1.85</v>
      </c>
      <c r="L30" s="59">
        <v>50000000</v>
      </c>
      <c r="M30" s="18">
        <v>1.65</v>
      </c>
      <c r="N30" s="18">
        <v>1.6673913043478259</v>
      </c>
    </row>
    <row r="31" spans="1:14" x14ac:dyDescent="0.25">
      <c r="A31" s="92">
        <v>44972</v>
      </c>
      <c r="B31" s="51" t="s">
        <v>49</v>
      </c>
      <c r="C31" s="52" t="s">
        <v>34</v>
      </c>
      <c r="D31" s="52" t="s">
        <v>14</v>
      </c>
      <c r="E31" s="92">
        <v>44973</v>
      </c>
      <c r="F31" s="92">
        <v>45001</v>
      </c>
      <c r="G31" s="17">
        <v>70000000</v>
      </c>
      <c r="H31" s="20">
        <v>1.92</v>
      </c>
      <c r="I31" s="19">
        <v>115000000</v>
      </c>
      <c r="J31" s="18">
        <v>1</v>
      </c>
      <c r="K31" s="18">
        <v>1.92</v>
      </c>
      <c r="L31" s="17">
        <v>70000000</v>
      </c>
      <c r="M31" s="18">
        <v>1.82</v>
      </c>
      <c r="N31" s="18">
        <v>1.6886956521739129</v>
      </c>
    </row>
    <row r="32" spans="1:14" x14ac:dyDescent="0.25">
      <c r="A32" s="92">
        <v>44972</v>
      </c>
      <c r="B32" s="51" t="s">
        <v>49</v>
      </c>
      <c r="C32" s="52" t="s">
        <v>34</v>
      </c>
      <c r="D32" s="52" t="s">
        <v>15</v>
      </c>
      <c r="E32" s="92">
        <v>44973</v>
      </c>
      <c r="F32" s="92">
        <v>45064</v>
      </c>
      <c r="G32" s="16">
        <v>20000000</v>
      </c>
      <c r="H32" s="20">
        <v>2</v>
      </c>
      <c r="I32" s="19">
        <v>35500000</v>
      </c>
      <c r="J32" s="18">
        <v>0.6</v>
      </c>
      <c r="K32" s="18">
        <v>2</v>
      </c>
      <c r="L32" s="17">
        <v>20000000</v>
      </c>
      <c r="M32" s="18">
        <v>2</v>
      </c>
      <c r="N32" s="18">
        <v>1.7408450704225349</v>
      </c>
    </row>
    <row r="33" spans="1:14" x14ac:dyDescent="0.25">
      <c r="A33" s="92">
        <v>44972</v>
      </c>
      <c r="B33" s="51" t="s">
        <v>49</v>
      </c>
      <c r="C33" s="52" t="s">
        <v>34</v>
      </c>
      <c r="D33" s="52" t="s">
        <v>16</v>
      </c>
      <c r="E33" s="92">
        <v>44973</v>
      </c>
      <c r="F33" s="92">
        <v>45155</v>
      </c>
      <c r="G33" s="16">
        <v>10000000</v>
      </c>
      <c r="H33" s="20">
        <v>2.0499999999999998</v>
      </c>
      <c r="I33" s="19">
        <v>26600000</v>
      </c>
      <c r="J33" s="18">
        <v>0.8</v>
      </c>
      <c r="K33" s="18">
        <v>2.0499999999999998</v>
      </c>
      <c r="L33" s="17">
        <v>10000000</v>
      </c>
      <c r="M33" s="18">
        <v>1.9</v>
      </c>
      <c r="N33" s="18">
        <v>1.759398496240602</v>
      </c>
    </row>
    <row r="34" spans="1:14" x14ac:dyDescent="0.25">
      <c r="A34" s="92">
        <v>44972</v>
      </c>
      <c r="B34" s="51" t="s">
        <v>49</v>
      </c>
      <c r="C34" s="52" t="s">
        <v>34</v>
      </c>
      <c r="D34" s="52" t="s">
        <v>17</v>
      </c>
      <c r="E34" s="92">
        <v>44973</v>
      </c>
      <c r="F34" s="92">
        <v>45337</v>
      </c>
      <c r="G34" s="16">
        <v>20000000</v>
      </c>
      <c r="H34" s="20">
        <v>2.2000000000000002</v>
      </c>
      <c r="I34" s="19">
        <v>37500000</v>
      </c>
      <c r="J34" s="18">
        <v>1</v>
      </c>
      <c r="K34" s="18">
        <v>2.15</v>
      </c>
      <c r="L34" s="17">
        <v>20000000</v>
      </c>
      <c r="M34" s="18">
        <v>2.15</v>
      </c>
      <c r="N34" s="18">
        <v>1.978666666666667</v>
      </c>
    </row>
    <row r="35" spans="1:14" x14ac:dyDescent="0.25">
      <c r="A35" s="92">
        <v>44979</v>
      </c>
      <c r="B35" s="51" t="s">
        <v>49</v>
      </c>
      <c r="C35" s="52" t="s">
        <v>35</v>
      </c>
      <c r="D35" s="52" t="s">
        <v>12</v>
      </c>
      <c r="E35" s="92">
        <v>44980</v>
      </c>
      <c r="F35" s="92">
        <v>44987</v>
      </c>
      <c r="G35" s="16">
        <v>169000000000</v>
      </c>
      <c r="H35" s="20">
        <v>0.85</v>
      </c>
      <c r="I35" s="19">
        <v>130000000000</v>
      </c>
      <c r="J35" s="18">
        <v>0.8</v>
      </c>
      <c r="K35" s="18">
        <v>0.85</v>
      </c>
      <c r="L35" s="17">
        <v>130000000000</v>
      </c>
      <c r="M35" s="18">
        <v>0.85</v>
      </c>
      <c r="N35" s="18">
        <v>0.81153846153846154</v>
      </c>
    </row>
    <row r="36" spans="1:14" x14ac:dyDescent="0.25">
      <c r="A36" s="92">
        <v>44979</v>
      </c>
      <c r="B36" s="51" t="s">
        <v>49</v>
      </c>
      <c r="C36" s="52" t="s">
        <v>35</v>
      </c>
      <c r="D36" s="52" t="s">
        <v>13</v>
      </c>
      <c r="E36" s="92">
        <v>44980</v>
      </c>
      <c r="F36" s="92">
        <v>44994</v>
      </c>
      <c r="G36" s="16">
        <v>214000000000</v>
      </c>
      <c r="H36" s="20">
        <v>0.95</v>
      </c>
      <c r="I36" s="19">
        <v>390000000000</v>
      </c>
      <c r="J36" s="18">
        <v>0.8</v>
      </c>
      <c r="K36" s="18">
        <v>0.94</v>
      </c>
      <c r="L36" s="17">
        <v>214000000000</v>
      </c>
      <c r="M36" s="18">
        <v>0.9</v>
      </c>
      <c r="N36" s="18">
        <v>0.87282051282051287</v>
      </c>
    </row>
    <row r="37" spans="1:14" x14ac:dyDescent="0.25">
      <c r="A37" s="92">
        <v>44979</v>
      </c>
      <c r="B37" s="51" t="s">
        <v>49</v>
      </c>
      <c r="C37" s="52" t="s">
        <v>35</v>
      </c>
      <c r="D37" s="52" t="s">
        <v>14</v>
      </c>
      <c r="E37" s="92">
        <v>44980</v>
      </c>
      <c r="F37" s="92">
        <v>45008</v>
      </c>
      <c r="G37" s="16">
        <v>187000000000</v>
      </c>
      <c r="H37" s="20">
        <v>1.05</v>
      </c>
      <c r="I37" s="19">
        <v>140000000000</v>
      </c>
      <c r="J37" s="18">
        <v>0.95</v>
      </c>
      <c r="K37" s="18">
        <v>1.05</v>
      </c>
      <c r="L37" s="17">
        <v>140000000000</v>
      </c>
      <c r="M37" s="18">
        <v>1.05</v>
      </c>
      <c r="N37" s="18">
        <v>0.99142857142857144</v>
      </c>
    </row>
    <row r="38" spans="1:14" x14ac:dyDescent="0.25">
      <c r="A38" s="92">
        <v>44979</v>
      </c>
      <c r="B38" s="51" t="s">
        <v>49</v>
      </c>
      <c r="C38" s="52" t="s">
        <v>35</v>
      </c>
      <c r="D38" s="52" t="s">
        <v>15</v>
      </c>
      <c r="E38" s="92">
        <v>44980</v>
      </c>
      <c r="F38" s="92">
        <v>45071</v>
      </c>
      <c r="G38" s="16">
        <v>17000000000</v>
      </c>
      <c r="H38" s="20">
        <v>1.59</v>
      </c>
      <c r="I38" s="19">
        <v>16200000000</v>
      </c>
      <c r="J38" s="18">
        <v>1</v>
      </c>
      <c r="K38" s="18">
        <v>1.59</v>
      </c>
      <c r="L38" s="17">
        <v>16200000000</v>
      </c>
      <c r="M38" s="18">
        <v>1.59</v>
      </c>
      <c r="N38" s="18">
        <v>1.06283950617284</v>
      </c>
    </row>
    <row r="39" spans="1:14" x14ac:dyDescent="0.25">
      <c r="A39" s="92">
        <v>44979</v>
      </c>
      <c r="B39" s="51" t="s">
        <v>49</v>
      </c>
      <c r="C39" s="52" t="s">
        <v>35</v>
      </c>
      <c r="D39" s="52" t="s">
        <v>16</v>
      </c>
      <c r="E39" s="92">
        <v>44980</v>
      </c>
      <c r="F39" s="92">
        <v>45162</v>
      </c>
      <c r="G39" s="16">
        <v>10000000000</v>
      </c>
      <c r="H39" s="20">
        <v>1.79</v>
      </c>
      <c r="I39" s="19"/>
      <c r="J39" s="18"/>
      <c r="K39" s="18"/>
      <c r="L39" s="17"/>
      <c r="M39" s="18"/>
      <c r="N39" s="18"/>
    </row>
    <row r="40" spans="1:14" x14ac:dyDescent="0.25">
      <c r="A40" s="92">
        <v>44979</v>
      </c>
      <c r="B40" s="51" t="s">
        <v>49</v>
      </c>
      <c r="C40" s="52" t="s">
        <v>35</v>
      </c>
      <c r="D40" s="52" t="s">
        <v>17</v>
      </c>
      <c r="E40" s="92">
        <v>44980</v>
      </c>
      <c r="F40" s="92">
        <v>45344</v>
      </c>
      <c r="G40" s="16">
        <v>10000000000</v>
      </c>
      <c r="H40" s="20">
        <v>1.98</v>
      </c>
      <c r="I40" s="19"/>
      <c r="J40" s="18"/>
      <c r="K40" s="18"/>
      <c r="L40" s="17"/>
      <c r="M40" s="18"/>
      <c r="N40" s="18"/>
    </row>
    <row r="41" spans="1:14" x14ac:dyDescent="0.25">
      <c r="A41" s="92">
        <v>44979</v>
      </c>
      <c r="B41" s="51" t="s">
        <v>50</v>
      </c>
      <c r="C41" s="52" t="s">
        <v>35</v>
      </c>
      <c r="D41" s="52" t="s">
        <v>36</v>
      </c>
      <c r="E41" s="92">
        <v>44981</v>
      </c>
      <c r="F41" s="92">
        <v>45712</v>
      </c>
      <c r="G41" s="16" t="s">
        <v>54</v>
      </c>
      <c r="H41" s="20">
        <v>4</v>
      </c>
      <c r="I41" s="19">
        <v>76000000000</v>
      </c>
      <c r="J41" s="18">
        <v>4.05</v>
      </c>
      <c r="K41" s="18">
        <v>4.5</v>
      </c>
      <c r="L41" s="17">
        <v>72000000000</v>
      </c>
      <c r="M41" s="18"/>
      <c r="N41" s="18">
        <v>4.1131578947368403</v>
      </c>
    </row>
    <row r="42" spans="1:14" x14ac:dyDescent="0.25">
      <c r="A42" s="92">
        <v>44979</v>
      </c>
      <c r="B42" s="51" t="s">
        <v>49</v>
      </c>
      <c r="C42" s="52" t="s">
        <v>34</v>
      </c>
      <c r="D42" s="52" t="s">
        <v>12</v>
      </c>
      <c r="E42" s="92">
        <v>44980</v>
      </c>
      <c r="F42" s="92">
        <v>44987</v>
      </c>
      <c r="G42" s="16">
        <v>80000000</v>
      </c>
      <c r="H42" s="20">
        <v>1.08</v>
      </c>
      <c r="I42" s="19">
        <v>85500000</v>
      </c>
      <c r="J42" s="18">
        <v>0.9</v>
      </c>
      <c r="K42" s="18">
        <v>1.7</v>
      </c>
      <c r="L42" s="16">
        <v>80000000</v>
      </c>
      <c r="M42" s="18">
        <v>1.7</v>
      </c>
      <c r="N42" s="18">
        <v>1.2865497076023391</v>
      </c>
    </row>
    <row r="43" spans="1:14" x14ac:dyDescent="0.25">
      <c r="A43" s="92">
        <v>44979</v>
      </c>
      <c r="B43" s="51" t="s">
        <v>49</v>
      </c>
      <c r="C43" s="52" t="s">
        <v>34</v>
      </c>
      <c r="D43" s="52" t="s">
        <v>13</v>
      </c>
      <c r="E43" s="92">
        <v>44980</v>
      </c>
      <c r="F43" s="92">
        <v>44994</v>
      </c>
      <c r="G43" s="59">
        <v>50000000</v>
      </c>
      <c r="H43" s="20">
        <v>1.85</v>
      </c>
      <c r="I43" s="19">
        <v>110000000</v>
      </c>
      <c r="J43" s="18">
        <v>0.8</v>
      </c>
      <c r="K43" s="18">
        <v>1.75</v>
      </c>
      <c r="L43" s="59">
        <v>50000000</v>
      </c>
      <c r="M43" s="18">
        <v>1.38</v>
      </c>
      <c r="N43" s="18">
        <v>1.308636363636364</v>
      </c>
    </row>
    <row r="44" spans="1:14" x14ac:dyDescent="0.25">
      <c r="A44" s="92">
        <v>44979</v>
      </c>
      <c r="B44" s="51" t="s">
        <v>49</v>
      </c>
      <c r="C44" s="52" t="s">
        <v>34</v>
      </c>
      <c r="D44" s="52" t="s">
        <v>14</v>
      </c>
      <c r="E44" s="92">
        <v>44980</v>
      </c>
      <c r="F44" s="92">
        <v>45008</v>
      </c>
      <c r="G44" s="17">
        <v>70000000</v>
      </c>
      <c r="H44" s="20">
        <v>1.92</v>
      </c>
      <c r="I44" s="19">
        <v>51953000</v>
      </c>
      <c r="J44" s="18">
        <v>0.85</v>
      </c>
      <c r="K44" s="18">
        <v>1.8</v>
      </c>
      <c r="L44" s="17">
        <v>51953000</v>
      </c>
      <c r="M44" s="18">
        <v>1.8</v>
      </c>
      <c r="N44" s="18">
        <v>1.0512463187881349</v>
      </c>
    </row>
    <row r="45" spans="1:14" x14ac:dyDescent="0.25">
      <c r="A45" s="92">
        <v>44979</v>
      </c>
      <c r="B45" s="51" t="s">
        <v>49</v>
      </c>
      <c r="C45" s="52" t="s">
        <v>34</v>
      </c>
      <c r="D45" s="52" t="s">
        <v>15</v>
      </c>
      <c r="E45" s="92">
        <v>44980</v>
      </c>
      <c r="F45" s="92">
        <v>45071</v>
      </c>
      <c r="G45" s="16">
        <v>20000000</v>
      </c>
      <c r="H45" s="20">
        <v>2</v>
      </c>
      <c r="I45" s="19">
        <v>81797000</v>
      </c>
      <c r="J45" s="18">
        <v>0.5</v>
      </c>
      <c r="K45" s="18">
        <v>2</v>
      </c>
      <c r="L45" s="17">
        <v>20000000</v>
      </c>
      <c r="M45" s="18">
        <v>1.5</v>
      </c>
      <c r="N45" s="18">
        <v>1.658983825812683</v>
      </c>
    </row>
    <row r="46" spans="1:14" x14ac:dyDescent="0.25">
      <c r="A46" s="92">
        <v>44979</v>
      </c>
      <c r="B46" s="51" t="s">
        <v>49</v>
      </c>
      <c r="C46" s="52" t="s">
        <v>34</v>
      </c>
      <c r="D46" s="52" t="s">
        <v>16</v>
      </c>
      <c r="E46" s="92">
        <v>44980</v>
      </c>
      <c r="F46" s="92">
        <v>45162</v>
      </c>
      <c r="G46" s="16">
        <v>10000000</v>
      </c>
      <c r="H46" s="20">
        <v>2.0499999999999998</v>
      </c>
      <c r="I46" s="19">
        <v>31360000</v>
      </c>
      <c r="J46" s="18">
        <v>0.5</v>
      </c>
      <c r="K46" s="18">
        <v>1.95</v>
      </c>
      <c r="L46" s="17">
        <v>10000000</v>
      </c>
      <c r="M46" s="18">
        <v>1.5</v>
      </c>
      <c r="N46" s="18">
        <v>1.4790465561224491</v>
      </c>
    </row>
    <row r="47" spans="1:14" x14ac:dyDescent="0.25">
      <c r="A47" s="92">
        <v>44979</v>
      </c>
      <c r="B47" s="51" t="s">
        <v>49</v>
      </c>
      <c r="C47" s="52" t="s">
        <v>34</v>
      </c>
      <c r="D47" s="52" t="s">
        <v>17</v>
      </c>
      <c r="E47" s="92">
        <v>44980</v>
      </c>
      <c r="F47" s="92">
        <v>45344</v>
      </c>
      <c r="G47" s="16">
        <v>20000000</v>
      </c>
      <c r="H47" s="20">
        <v>2.2000000000000002</v>
      </c>
      <c r="I47" s="19">
        <v>32310000.000000004</v>
      </c>
      <c r="J47" s="18">
        <v>1</v>
      </c>
      <c r="K47" s="18">
        <v>2.2000000000000002</v>
      </c>
      <c r="L47" s="17">
        <v>20000000</v>
      </c>
      <c r="M47" s="18">
        <v>1.5</v>
      </c>
      <c r="N47" s="18">
        <v>1.5309625502940269</v>
      </c>
    </row>
    <row r="48" spans="1:14" x14ac:dyDescent="0.25">
      <c r="A48" s="92">
        <v>44993</v>
      </c>
      <c r="B48" s="51" t="s">
        <v>49</v>
      </c>
      <c r="C48" s="52" t="s">
        <v>35</v>
      </c>
      <c r="D48" s="52" t="s">
        <v>12</v>
      </c>
      <c r="E48" s="92">
        <v>44994</v>
      </c>
      <c r="F48" s="92">
        <v>45001</v>
      </c>
      <c r="G48" s="16">
        <v>80000000000</v>
      </c>
      <c r="H48" s="20">
        <v>0.85</v>
      </c>
      <c r="I48" s="19">
        <v>245000000000</v>
      </c>
      <c r="J48" s="18">
        <v>0.7</v>
      </c>
      <c r="K48" s="18">
        <v>0.85</v>
      </c>
      <c r="L48" s="17">
        <v>80000000000</v>
      </c>
      <c r="M48" s="18">
        <v>0.8</v>
      </c>
      <c r="N48" s="18">
        <v>0.77857142857142858</v>
      </c>
    </row>
    <row r="49" spans="1:14" x14ac:dyDescent="0.25">
      <c r="A49" s="92">
        <v>44993</v>
      </c>
      <c r="B49" s="51" t="s">
        <v>49</v>
      </c>
      <c r="C49" s="52" t="s">
        <v>35</v>
      </c>
      <c r="D49" s="52" t="s">
        <v>13</v>
      </c>
      <c r="E49" s="92">
        <v>44994</v>
      </c>
      <c r="F49" s="92">
        <v>45008</v>
      </c>
      <c r="G49" s="16">
        <v>80000000000</v>
      </c>
      <c r="H49" s="20">
        <v>0.9</v>
      </c>
      <c r="I49" s="19">
        <v>200000000000</v>
      </c>
      <c r="J49" s="18">
        <v>0.75</v>
      </c>
      <c r="K49" s="18">
        <v>0.89</v>
      </c>
      <c r="L49" s="17">
        <v>80000000000</v>
      </c>
      <c r="M49" s="18">
        <v>0.83</v>
      </c>
      <c r="N49" s="18">
        <v>0.81699999999999995</v>
      </c>
    </row>
    <row r="50" spans="1:14" x14ac:dyDescent="0.25">
      <c r="A50" s="92">
        <v>44993</v>
      </c>
      <c r="B50" s="51" t="s">
        <v>49</v>
      </c>
      <c r="C50" s="52" t="s">
        <v>35</v>
      </c>
      <c r="D50" s="52" t="s">
        <v>14</v>
      </c>
      <c r="E50" s="92">
        <v>44994</v>
      </c>
      <c r="F50" s="92">
        <v>45022</v>
      </c>
      <c r="G50" s="16">
        <v>60000000000</v>
      </c>
      <c r="H50" s="20">
        <v>1.05</v>
      </c>
      <c r="I50" s="19">
        <v>100000000000</v>
      </c>
      <c r="J50" s="18">
        <v>0.98</v>
      </c>
      <c r="K50" s="18">
        <v>0.99</v>
      </c>
      <c r="L50" s="17">
        <v>60000000000</v>
      </c>
      <c r="M50" s="18">
        <v>0.99</v>
      </c>
      <c r="N50" s="18">
        <v>0.98599999999999999</v>
      </c>
    </row>
    <row r="51" spans="1:14" x14ac:dyDescent="0.25">
      <c r="A51" s="92">
        <v>44993</v>
      </c>
      <c r="B51" s="51" t="s">
        <v>49</v>
      </c>
      <c r="C51" s="52" t="s">
        <v>35</v>
      </c>
      <c r="D51" s="52" t="s">
        <v>15</v>
      </c>
      <c r="E51" s="92">
        <v>44994</v>
      </c>
      <c r="F51" s="92">
        <v>45085</v>
      </c>
      <c r="G51" s="16">
        <v>20000000000</v>
      </c>
      <c r="H51" s="20">
        <v>1.55</v>
      </c>
      <c r="I51" s="19">
        <v>37600000000</v>
      </c>
      <c r="J51" s="18">
        <v>0.7</v>
      </c>
      <c r="K51" s="18">
        <v>1.53</v>
      </c>
      <c r="L51" s="17">
        <v>20000000000</v>
      </c>
      <c r="M51" s="18">
        <v>1.49</v>
      </c>
      <c r="N51" s="18">
        <v>1.4709574468085109</v>
      </c>
    </row>
    <row r="52" spans="1:14" x14ac:dyDescent="0.25">
      <c r="A52" s="92">
        <v>44993</v>
      </c>
      <c r="B52" s="51" t="s">
        <v>49</v>
      </c>
      <c r="C52" s="52" t="s">
        <v>35</v>
      </c>
      <c r="D52" s="52" t="s">
        <v>16</v>
      </c>
      <c r="E52" s="92">
        <v>44994</v>
      </c>
      <c r="F52" s="92">
        <v>45176</v>
      </c>
      <c r="G52" s="16">
        <v>10000000000</v>
      </c>
      <c r="H52" s="20">
        <v>1.58</v>
      </c>
      <c r="I52" s="19">
        <v>10500000000</v>
      </c>
      <c r="J52" s="18">
        <v>1.48</v>
      </c>
      <c r="K52" s="18">
        <v>1.52</v>
      </c>
      <c r="L52" s="17">
        <v>10000000000</v>
      </c>
      <c r="M52" s="18">
        <v>1.52</v>
      </c>
      <c r="N52" s="18">
        <v>1.5180952380952379</v>
      </c>
    </row>
    <row r="53" spans="1:14" x14ac:dyDescent="0.25">
      <c r="A53" s="92">
        <v>44993</v>
      </c>
      <c r="B53" s="51" t="s">
        <v>49</v>
      </c>
      <c r="C53" s="52" t="s">
        <v>35</v>
      </c>
      <c r="D53" s="52" t="s">
        <v>17</v>
      </c>
      <c r="E53" s="92">
        <v>44994</v>
      </c>
      <c r="F53" s="92">
        <v>45358</v>
      </c>
      <c r="G53" s="16">
        <v>10000000000</v>
      </c>
      <c r="H53" s="20">
        <v>1.6</v>
      </c>
      <c r="I53" s="19">
        <v>10500000000</v>
      </c>
      <c r="J53" s="18">
        <v>1.5</v>
      </c>
      <c r="K53" s="18">
        <v>1.6</v>
      </c>
      <c r="L53" s="17">
        <v>10000000000</v>
      </c>
      <c r="M53" s="18">
        <v>1.6</v>
      </c>
      <c r="N53" s="18">
        <v>1.5952380952380949</v>
      </c>
    </row>
    <row r="54" spans="1:14" x14ac:dyDescent="0.25">
      <c r="A54" s="92">
        <v>44993</v>
      </c>
      <c r="B54" s="51" t="s">
        <v>49</v>
      </c>
      <c r="C54" s="52" t="s">
        <v>34</v>
      </c>
      <c r="D54" s="52" t="s">
        <v>12</v>
      </c>
      <c r="E54" s="92">
        <v>44994</v>
      </c>
      <c r="F54" s="92">
        <v>45001</v>
      </c>
      <c r="G54" s="16">
        <v>20000000</v>
      </c>
      <c r="H54" s="20">
        <v>0.95</v>
      </c>
      <c r="I54" s="19">
        <v>80250000</v>
      </c>
      <c r="J54" s="18">
        <v>0.61</v>
      </c>
      <c r="K54" s="18">
        <v>0.95</v>
      </c>
      <c r="L54" s="16">
        <v>20000000</v>
      </c>
      <c r="M54" s="18">
        <v>0.7</v>
      </c>
      <c r="N54" s="18">
        <v>0.78984423676012505</v>
      </c>
    </row>
    <row r="55" spans="1:14" x14ac:dyDescent="0.25">
      <c r="A55" s="92">
        <v>44993</v>
      </c>
      <c r="B55" s="51" t="s">
        <v>49</v>
      </c>
      <c r="C55" s="52" t="s">
        <v>34</v>
      </c>
      <c r="D55" s="52" t="s">
        <v>13</v>
      </c>
      <c r="E55" s="92">
        <v>44994</v>
      </c>
      <c r="F55" s="92">
        <v>45008</v>
      </c>
      <c r="G55" s="59">
        <v>20000000</v>
      </c>
      <c r="H55" s="20">
        <v>1.02</v>
      </c>
      <c r="I55" s="19">
        <v>89000000</v>
      </c>
      <c r="J55" s="18">
        <v>0.5</v>
      </c>
      <c r="K55" s="18">
        <v>0.95</v>
      </c>
      <c r="L55" s="59">
        <v>20000000</v>
      </c>
      <c r="M55" s="18">
        <v>0.63</v>
      </c>
      <c r="N55" s="18">
        <v>0.79067415730337076</v>
      </c>
    </row>
    <row r="56" spans="1:14" x14ac:dyDescent="0.25">
      <c r="A56" s="92">
        <v>44993</v>
      </c>
      <c r="B56" s="51" t="s">
        <v>49</v>
      </c>
      <c r="C56" s="52" t="s">
        <v>34</v>
      </c>
      <c r="D56" s="52" t="s">
        <v>14</v>
      </c>
      <c r="E56" s="92">
        <v>44994</v>
      </c>
      <c r="F56" s="92">
        <v>45022</v>
      </c>
      <c r="G56" s="17">
        <v>20000000</v>
      </c>
      <c r="H56" s="20">
        <v>1.05</v>
      </c>
      <c r="I56" s="19">
        <v>50000000</v>
      </c>
      <c r="J56" s="18">
        <v>0.65</v>
      </c>
      <c r="K56" s="18">
        <v>1.02</v>
      </c>
      <c r="L56" s="17">
        <v>20000000</v>
      </c>
      <c r="M56" s="18">
        <v>0.95</v>
      </c>
      <c r="N56" s="18">
        <v>0.95099999999999996</v>
      </c>
    </row>
    <row r="57" spans="1:14" x14ac:dyDescent="0.25">
      <c r="A57" s="92">
        <v>44993</v>
      </c>
      <c r="B57" s="51" t="s">
        <v>49</v>
      </c>
      <c r="C57" s="52" t="s">
        <v>34</v>
      </c>
      <c r="D57" s="52" t="s">
        <v>15</v>
      </c>
      <c r="E57" s="92">
        <v>44994</v>
      </c>
      <c r="F57" s="92">
        <v>45085</v>
      </c>
      <c r="G57" s="16">
        <v>80000000</v>
      </c>
      <c r="H57" s="20">
        <v>1.52</v>
      </c>
      <c r="I57" s="19">
        <v>103330000</v>
      </c>
      <c r="J57" s="18">
        <v>0.7</v>
      </c>
      <c r="K57" s="18">
        <v>1.52</v>
      </c>
      <c r="L57" s="17">
        <v>80000000</v>
      </c>
      <c r="M57" s="18">
        <v>1.4</v>
      </c>
      <c r="N57" s="18">
        <v>1.2547662827833159</v>
      </c>
    </row>
    <row r="58" spans="1:14" x14ac:dyDescent="0.25">
      <c r="A58" s="92">
        <v>44993</v>
      </c>
      <c r="B58" s="51" t="s">
        <v>49</v>
      </c>
      <c r="C58" s="52" t="s">
        <v>34</v>
      </c>
      <c r="D58" s="52" t="s">
        <v>16</v>
      </c>
      <c r="E58" s="92">
        <v>44994</v>
      </c>
      <c r="F58" s="92">
        <v>45176</v>
      </c>
      <c r="G58" s="16">
        <v>50000000</v>
      </c>
      <c r="H58" s="20">
        <v>1.56</v>
      </c>
      <c r="I58" s="19">
        <v>49100000</v>
      </c>
      <c r="J58" s="18">
        <v>0.9</v>
      </c>
      <c r="K58" s="18">
        <v>1.5</v>
      </c>
      <c r="L58" s="17">
        <v>49100000</v>
      </c>
      <c r="M58" s="18">
        <v>1.5</v>
      </c>
      <c r="N58" s="18">
        <v>1.287169042769857</v>
      </c>
    </row>
    <row r="59" spans="1:14" x14ac:dyDescent="0.25">
      <c r="A59" s="92">
        <v>44993</v>
      </c>
      <c r="B59" s="51" t="s">
        <v>49</v>
      </c>
      <c r="C59" s="52" t="s">
        <v>34</v>
      </c>
      <c r="D59" s="52" t="s">
        <v>17</v>
      </c>
      <c r="E59" s="92">
        <v>44994</v>
      </c>
      <c r="F59" s="92">
        <v>45358</v>
      </c>
      <c r="G59" s="16">
        <v>50000000</v>
      </c>
      <c r="H59" s="20">
        <v>1.58</v>
      </c>
      <c r="I59" s="19">
        <v>49050000</v>
      </c>
      <c r="J59" s="18">
        <v>1</v>
      </c>
      <c r="K59" s="18">
        <v>1.58</v>
      </c>
      <c r="L59" s="17">
        <v>49050000</v>
      </c>
      <c r="M59" s="18">
        <v>1.58</v>
      </c>
      <c r="N59" s="18">
        <v>1.2806523955147811</v>
      </c>
    </row>
    <row r="60" spans="1:14" x14ac:dyDescent="0.25">
      <c r="A60" s="92">
        <v>45007</v>
      </c>
      <c r="B60" s="51" t="s">
        <v>49</v>
      </c>
      <c r="C60" s="52" t="s">
        <v>35</v>
      </c>
      <c r="D60" s="52" t="s">
        <v>12</v>
      </c>
      <c r="E60" s="92">
        <v>45008</v>
      </c>
      <c r="F60" s="92">
        <v>45015</v>
      </c>
      <c r="G60" s="16">
        <v>60000000000</v>
      </c>
      <c r="H60" s="20">
        <v>0.85</v>
      </c>
      <c r="I60" s="19">
        <v>72000000000</v>
      </c>
      <c r="J60" s="18">
        <v>0.78</v>
      </c>
      <c r="K60" s="18">
        <v>0.82</v>
      </c>
      <c r="L60" s="17">
        <v>60000000000</v>
      </c>
      <c r="M60" s="18">
        <v>0.78</v>
      </c>
      <c r="N60" s="18">
        <v>0.78611111111111109</v>
      </c>
    </row>
    <row r="61" spans="1:14" x14ac:dyDescent="0.25">
      <c r="A61" s="92">
        <v>45007</v>
      </c>
      <c r="B61" s="51" t="s">
        <v>49</v>
      </c>
      <c r="C61" s="52" t="s">
        <v>35</v>
      </c>
      <c r="D61" s="52" t="s">
        <v>13</v>
      </c>
      <c r="E61" s="92">
        <v>45008</v>
      </c>
      <c r="F61" s="92">
        <v>45022</v>
      </c>
      <c r="G61" s="16">
        <v>60000000000</v>
      </c>
      <c r="H61" s="20">
        <v>0.9</v>
      </c>
      <c r="I61" s="19">
        <v>113500000000</v>
      </c>
      <c r="J61" s="18">
        <v>0.8</v>
      </c>
      <c r="K61" s="18">
        <v>0.85</v>
      </c>
      <c r="L61" s="17">
        <v>60000000000</v>
      </c>
      <c r="M61" s="18">
        <v>0.83</v>
      </c>
      <c r="N61" s="18">
        <v>0.81740088105726871</v>
      </c>
    </row>
    <row r="62" spans="1:14" x14ac:dyDescent="0.25">
      <c r="A62" s="92">
        <v>45007</v>
      </c>
      <c r="B62" s="51" t="s">
        <v>49</v>
      </c>
      <c r="C62" s="52" t="s">
        <v>35</v>
      </c>
      <c r="D62" s="52" t="s">
        <v>14</v>
      </c>
      <c r="E62" s="92">
        <v>45008</v>
      </c>
      <c r="F62" s="92">
        <v>45036</v>
      </c>
      <c r="G62" s="16">
        <v>40000000000</v>
      </c>
      <c r="H62" s="20">
        <v>1.05</v>
      </c>
      <c r="I62" s="19">
        <v>70000000000</v>
      </c>
      <c r="J62" s="18">
        <v>0.95</v>
      </c>
      <c r="K62" s="18">
        <v>1.05</v>
      </c>
      <c r="L62" s="17">
        <v>40000000000</v>
      </c>
      <c r="M62" s="18">
        <v>0.98</v>
      </c>
      <c r="N62" s="18">
        <v>0.98142857142857143</v>
      </c>
    </row>
    <row r="63" spans="1:14" x14ac:dyDescent="0.25">
      <c r="A63" s="92">
        <v>45007</v>
      </c>
      <c r="B63" s="51" t="s">
        <v>49</v>
      </c>
      <c r="C63" s="52" t="s">
        <v>35</v>
      </c>
      <c r="D63" s="52" t="s">
        <v>15</v>
      </c>
      <c r="E63" s="92">
        <v>45008</v>
      </c>
      <c r="F63" s="92">
        <v>45099</v>
      </c>
      <c r="G63" s="16">
        <v>20000000000</v>
      </c>
      <c r="H63" s="20">
        <v>1.55</v>
      </c>
      <c r="I63" s="19">
        <v>20800000000</v>
      </c>
      <c r="J63" s="18">
        <v>0.25</v>
      </c>
      <c r="K63" s="18">
        <v>1.5</v>
      </c>
      <c r="L63" s="17">
        <v>20000000000</v>
      </c>
      <c r="M63" s="18">
        <v>1.48</v>
      </c>
      <c r="N63" s="18">
        <v>1.46875</v>
      </c>
    </row>
    <row r="64" spans="1:14" x14ac:dyDescent="0.25">
      <c r="A64" s="92">
        <v>45007</v>
      </c>
      <c r="B64" s="51" t="s">
        <v>49</v>
      </c>
      <c r="C64" s="52" t="s">
        <v>35</v>
      </c>
      <c r="D64" s="52" t="s">
        <v>16</v>
      </c>
      <c r="E64" s="92">
        <v>45008</v>
      </c>
      <c r="F64" s="92">
        <v>45190</v>
      </c>
      <c r="G64" s="16">
        <v>10000000000</v>
      </c>
      <c r="H64" s="20">
        <v>1.58</v>
      </c>
      <c r="I64" s="19">
        <v>8199999999.999999</v>
      </c>
      <c r="J64" s="18">
        <v>1.08</v>
      </c>
      <c r="K64" s="18">
        <v>1.08</v>
      </c>
      <c r="L64" s="17">
        <v>8199999999.999999</v>
      </c>
      <c r="M64" s="18">
        <v>1.08</v>
      </c>
      <c r="N64" s="18">
        <v>1.08</v>
      </c>
    </row>
    <row r="65" spans="1:14" x14ac:dyDescent="0.25">
      <c r="A65" s="92">
        <v>45007</v>
      </c>
      <c r="B65" s="51" t="s">
        <v>49</v>
      </c>
      <c r="C65" s="52" t="s">
        <v>35</v>
      </c>
      <c r="D65" s="52" t="s">
        <v>17</v>
      </c>
      <c r="E65" s="92">
        <v>45008</v>
      </c>
      <c r="F65" s="92">
        <v>45372</v>
      </c>
      <c r="G65" s="16">
        <v>10000000000</v>
      </c>
      <c r="H65" s="20">
        <v>1.6</v>
      </c>
      <c r="I65" s="19"/>
      <c r="J65" s="18"/>
      <c r="K65" s="18"/>
      <c r="L65" s="17"/>
      <c r="M65" s="18"/>
      <c r="N65" s="18"/>
    </row>
    <row r="66" spans="1:14" x14ac:dyDescent="0.25">
      <c r="A66" s="92">
        <v>45007</v>
      </c>
      <c r="B66" s="51" t="s">
        <v>50</v>
      </c>
      <c r="C66" s="52" t="s">
        <v>35</v>
      </c>
      <c r="D66" s="52" t="s">
        <v>37</v>
      </c>
      <c r="E66" s="92">
        <v>45009</v>
      </c>
      <c r="F66" s="92">
        <v>46105</v>
      </c>
      <c r="G66" s="16" t="s">
        <v>54</v>
      </c>
      <c r="H66" s="20">
        <v>4.2</v>
      </c>
      <c r="I66" s="19">
        <v>4000000000</v>
      </c>
      <c r="J66" s="18">
        <v>4.5</v>
      </c>
      <c r="K66" s="18">
        <v>4.5</v>
      </c>
      <c r="L66" s="17">
        <v>4000000000</v>
      </c>
      <c r="M66" s="18"/>
      <c r="N66" s="18">
        <v>4.5</v>
      </c>
    </row>
    <row r="67" spans="1:14" x14ac:dyDescent="0.25">
      <c r="A67" s="92">
        <v>45007</v>
      </c>
      <c r="B67" s="51" t="s">
        <v>49</v>
      </c>
      <c r="C67" s="52" t="s">
        <v>34</v>
      </c>
      <c r="D67" s="52" t="s">
        <v>12</v>
      </c>
      <c r="E67" s="92">
        <v>45008</v>
      </c>
      <c r="F67" s="92">
        <v>45015</v>
      </c>
      <c r="G67" s="16">
        <v>10000000</v>
      </c>
      <c r="H67" s="20">
        <v>0.75</v>
      </c>
      <c r="I67" s="19">
        <v>49000000</v>
      </c>
      <c r="J67" s="18">
        <v>0.3</v>
      </c>
      <c r="K67" s="18">
        <v>0.7</v>
      </c>
      <c r="L67" s="16">
        <v>10000000</v>
      </c>
      <c r="M67" s="18">
        <v>0.3</v>
      </c>
      <c r="N67" s="18">
        <v>0.5418367346938775</v>
      </c>
    </row>
    <row r="68" spans="1:14" x14ac:dyDescent="0.25">
      <c r="A68" s="92">
        <v>45007</v>
      </c>
      <c r="B68" s="51" t="s">
        <v>49</v>
      </c>
      <c r="C68" s="52" t="s">
        <v>34</v>
      </c>
      <c r="D68" s="52" t="s">
        <v>13</v>
      </c>
      <c r="E68" s="92">
        <v>45008</v>
      </c>
      <c r="F68" s="92">
        <v>45022</v>
      </c>
      <c r="G68" s="59">
        <v>10000000</v>
      </c>
      <c r="H68" s="20">
        <v>0.82</v>
      </c>
      <c r="I68" s="19">
        <v>64050000</v>
      </c>
      <c r="J68" s="18">
        <v>0.3</v>
      </c>
      <c r="K68" s="18">
        <v>0.75</v>
      </c>
      <c r="L68" s="59">
        <v>10000000</v>
      </c>
      <c r="M68" s="18">
        <v>0.3</v>
      </c>
      <c r="N68" s="18">
        <v>0.58356752537080403</v>
      </c>
    </row>
    <row r="69" spans="1:14" x14ac:dyDescent="0.25">
      <c r="A69" s="92">
        <v>45007</v>
      </c>
      <c r="B69" s="51" t="s">
        <v>49</v>
      </c>
      <c r="C69" s="52" t="s">
        <v>34</v>
      </c>
      <c r="D69" s="52" t="s">
        <v>14</v>
      </c>
      <c r="E69" s="92">
        <v>45008</v>
      </c>
      <c r="F69" s="92">
        <v>45036</v>
      </c>
      <c r="G69" s="17">
        <v>10000000</v>
      </c>
      <c r="H69" s="20">
        <v>0.85</v>
      </c>
      <c r="I69" s="19">
        <v>39000000</v>
      </c>
      <c r="J69" s="18">
        <v>0.47</v>
      </c>
      <c r="K69" s="18">
        <v>0.8</v>
      </c>
      <c r="L69" s="17">
        <v>10000000</v>
      </c>
      <c r="M69" s="18">
        <v>0.6</v>
      </c>
      <c r="N69" s="18">
        <v>0.65974358974358971</v>
      </c>
    </row>
    <row r="70" spans="1:14" x14ac:dyDescent="0.25">
      <c r="A70" s="92">
        <v>45007</v>
      </c>
      <c r="B70" s="51" t="s">
        <v>49</v>
      </c>
      <c r="C70" s="52" t="s">
        <v>34</v>
      </c>
      <c r="D70" s="52" t="s">
        <v>15</v>
      </c>
      <c r="E70" s="92">
        <v>45008</v>
      </c>
      <c r="F70" s="92">
        <v>45099</v>
      </c>
      <c r="G70" s="16">
        <v>80000000</v>
      </c>
      <c r="H70" s="20">
        <v>1.32</v>
      </c>
      <c r="I70" s="19">
        <v>91370000</v>
      </c>
      <c r="J70" s="18">
        <v>0.25</v>
      </c>
      <c r="K70" s="18">
        <v>1.32</v>
      </c>
      <c r="L70" s="17">
        <v>80000000</v>
      </c>
      <c r="M70" s="18">
        <v>1.3</v>
      </c>
      <c r="N70" s="18">
        <v>1.1131607748714021</v>
      </c>
    </row>
    <row r="71" spans="1:14" x14ac:dyDescent="0.25">
      <c r="A71" s="92">
        <v>45007</v>
      </c>
      <c r="B71" s="51" t="s">
        <v>49</v>
      </c>
      <c r="C71" s="52" t="s">
        <v>34</v>
      </c>
      <c r="D71" s="52" t="s">
        <v>16</v>
      </c>
      <c r="E71" s="92">
        <v>45008</v>
      </c>
      <c r="F71" s="92">
        <v>45190</v>
      </c>
      <c r="G71" s="16">
        <v>45000000</v>
      </c>
      <c r="H71" s="20">
        <v>1.36</v>
      </c>
      <c r="I71" s="19">
        <v>59000000</v>
      </c>
      <c r="J71" s="18">
        <v>0.86</v>
      </c>
      <c r="K71" s="18">
        <v>1.3</v>
      </c>
      <c r="L71" s="17">
        <v>45000000</v>
      </c>
      <c r="M71" s="18">
        <v>1.3</v>
      </c>
      <c r="N71" s="18">
        <v>1.136271186440678</v>
      </c>
    </row>
    <row r="72" spans="1:14" x14ac:dyDescent="0.25">
      <c r="A72" s="92">
        <v>45007</v>
      </c>
      <c r="B72" s="51" t="s">
        <v>49</v>
      </c>
      <c r="C72" s="52" t="s">
        <v>34</v>
      </c>
      <c r="D72" s="52" t="s">
        <v>17</v>
      </c>
      <c r="E72" s="92">
        <v>45008</v>
      </c>
      <c r="F72" s="92">
        <v>45372</v>
      </c>
      <c r="G72" s="16">
        <v>45000000</v>
      </c>
      <c r="H72" s="20">
        <v>1.38</v>
      </c>
      <c r="I72" s="19">
        <v>27500000</v>
      </c>
      <c r="J72" s="18">
        <v>1.3</v>
      </c>
      <c r="K72" s="18">
        <v>1.38</v>
      </c>
      <c r="L72" s="17">
        <v>27500000</v>
      </c>
      <c r="M72" s="18">
        <v>1.38</v>
      </c>
      <c r="N72" s="18">
        <v>1.334545454545454</v>
      </c>
    </row>
    <row r="73" spans="1:14" x14ac:dyDescent="0.25">
      <c r="A73" s="92">
        <v>45021</v>
      </c>
      <c r="B73" s="51" t="s">
        <v>49</v>
      </c>
      <c r="C73" s="52" t="s">
        <v>35</v>
      </c>
      <c r="D73" s="52" t="s">
        <v>12</v>
      </c>
      <c r="E73" s="92">
        <v>45022</v>
      </c>
      <c r="F73" s="92">
        <v>45029</v>
      </c>
      <c r="G73" s="16">
        <v>55000000000</v>
      </c>
      <c r="H73" s="20">
        <v>0.8</v>
      </c>
      <c r="I73" s="19">
        <v>85000000000</v>
      </c>
      <c r="J73" s="18">
        <v>0.65</v>
      </c>
      <c r="K73" s="18">
        <v>0.75</v>
      </c>
      <c r="L73" s="17">
        <v>55000000000</v>
      </c>
      <c r="M73" s="18">
        <v>0.73</v>
      </c>
      <c r="N73" s="18">
        <v>0.71352941176470586</v>
      </c>
    </row>
    <row r="74" spans="1:14" x14ac:dyDescent="0.25">
      <c r="A74" s="92">
        <v>45021</v>
      </c>
      <c r="B74" s="51" t="s">
        <v>49</v>
      </c>
      <c r="C74" s="52" t="s">
        <v>35</v>
      </c>
      <c r="D74" s="52" t="s">
        <v>13</v>
      </c>
      <c r="E74" s="92">
        <v>45022</v>
      </c>
      <c r="F74" s="92">
        <v>45036</v>
      </c>
      <c r="G74" s="16">
        <v>55000000000</v>
      </c>
      <c r="H74" s="20">
        <v>0.85</v>
      </c>
      <c r="I74" s="19">
        <v>115000000000</v>
      </c>
      <c r="J74" s="18">
        <v>0.7</v>
      </c>
      <c r="K74" s="18">
        <v>0.78</v>
      </c>
      <c r="L74" s="17">
        <v>55000000000</v>
      </c>
      <c r="M74" s="18">
        <v>0.7</v>
      </c>
      <c r="N74" s="18">
        <v>0.73826086956521741</v>
      </c>
    </row>
    <row r="75" spans="1:14" x14ac:dyDescent="0.25">
      <c r="A75" s="92">
        <v>45021</v>
      </c>
      <c r="B75" s="51" t="s">
        <v>49</v>
      </c>
      <c r="C75" s="52" t="s">
        <v>35</v>
      </c>
      <c r="D75" s="52" t="s">
        <v>14</v>
      </c>
      <c r="E75" s="92">
        <v>45022</v>
      </c>
      <c r="F75" s="92">
        <v>45050</v>
      </c>
      <c r="G75" s="16">
        <v>40000000000</v>
      </c>
      <c r="H75" s="20">
        <v>1</v>
      </c>
      <c r="I75" s="19">
        <v>95000000000</v>
      </c>
      <c r="J75" s="18">
        <v>0.8</v>
      </c>
      <c r="K75" s="18">
        <v>0.93</v>
      </c>
      <c r="L75" s="17">
        <v>40000000000</v>
      </c>
      <c r="M75" s="18">
        <v>0.85</v>
      </c>
      <c r="N75" s="18">
        <v>0.87578947368421056</v>
      </c>
    </row>
    <row r="76" spans="1:14" x14ac:dyDescent="0.25">
      <c r="A76" s="92">
        <v>45021</v>
      </c>
      <c r="B76" s="51" t="s">
        <v>49</v>
      </c>
      <c r="C76" s="52" t="s">
        <v>35</v>
      </c>
      <c r="D76" s="52" t="s">
        <v>15</v>
      </c>
      <c r="E76" s="92">
        <v>45022</v>
      </c>
      <c r="F76" s="92">
        <v>45113</v>
      </c>
      <c r="G76" s="16">
        <v>20000000000</v>
      </c>
      <c r="H76" s="20">
        <v>1.5</v>
      </c>
      <c r="I76" s="19">
        <v>21433000000</v>
      </c>
      <c r="J76" s="18">
        <v>0.9</v>
      </c>
      <c r="K76" s="18">
        <v>1.5</v>
      </c>
      <c r="L76" s="17">
        <v>20000000000</v>
      </c>
      <c r="M76" s="18">
        <v>1.43</v>
      </c>
      <c r="N76" s="18">
        <v>1.4178836373816079</v>
      </c>
    </row>
    <row r="77" spans="1:14" x14ac:dyDescent="0.25">
      <c r="A77" s="92">
        <v>45021</v>
      </c>
      <c r="B77" s="51" t="s">
        <v>49</v>
      </c>
      <c r="C77" s="52" t="s">
        <v>35</v>
      </c>
      <c r="D77" s="52" t="s">
        <v>16</v>
      </c>
      <c r="E77" s="92">
        <v>45022</v>
      </c>
      <c r="F77" s="92">
        <v>45204</v>
      </c>
      <c r="G77" s="16">
        <v>5000000000</v>
      </c>
      <c r="H77" s="20">
        <v>1.53</v>
      </c>
      <c r="I77" s="19"/>
      <c r="J77" s="18"/>
      <c r="K77" s="18"/>
      <c r="L77" s="17"/>
      <c r="M77" s="18"/>
      <c r="N77" s="18"/>
    </row>
    <row r="78" spans="1:14" x14ac:dyDescent="0.25">
      <c r="A78" s="92">
        <v>45021</v>
      </c>
      <c r="B78" s="51" t="s">
        <v>49</v>
      </c>
      <c r="C78" s="52" t="s">
        <v>35</v>
      </c>
      <c r="D78" s="52" t="s">
        <v>17</v>
      </c>
      <c r="E78" s="92">
        <v>45022</v>
      </c>
      <c r="F78" s="92">
        <v>45386</v>
      </c>
      <c r="G78" s="16">
        <v>5000000000</v>
      </c>
      <c r="H78" s="20">
        <v>0.55000000000000004</v>
      </c>
      <c r="I78" s="19"/>
      <c r="J78" s="18"/>
      <c r="K78" s="18"/>
      <c r="L78" s="17"/>
      <c r="M78" s="18"/>
      <c r="N78" s="18"/>
    </row>
    <row r="79" spans="1:14" x14ac:dyDescent="0.25">
      <c r="A79" s="92">
        <v>45021</v>
      </c>
      <c r="B79" s="51" t="s">
        <v>49</v>
      </c>
      <c r="C79" s="52" t="s">
        <v>34</v>
      </c>
      <c r="D79" s="52" t="s">
        <v>12</v>
      </c>
      <c r="E79" s="92">
        <v>45022</v>
      </c>
      <c r="F79" s="92">
        <v>45029</v>
      </c>
      <c r="G79" s="16">
        <v>5000000</v>
      </c>
      <c r="H79" s="20">
        <v>0.55000000000000004</v>
      </c>
      <c r="I79" s="19">
        <v>34000000</v>
      </c>
      <c r="J79" s="18">
        <v>0.2</v>
      </c>
      <c r="K79" s="18">
        <v>0.5</v>
      </c>
      <c r="L79" s="16">
        <v>5000000</v>
      </c>
      <c r="M79" s="18">
        <v>0.27</v>
      </c>
      <c r="N79" s="18">
        <v>0.34558823529411759</v>
      </c>
    </row>
    <row r="80" spans="1:14" x14ac:dyDescent="0.25">
      <c r="A80" s="92">
        <v>45021</v>
      </c>
      <c r="B80" s="51" t="s">
        <v>49</v>
      </c>
      <c r="C80" s="52" t="s">
        <v>34</v>
      </c>
      <c r="D80" s="52" t="s">
        <v>13</v>
      </c>
      <c r="E80" s="92">
        <v>45022</v>
      </c>
      <c r="F80" s="92">
        <v>45036</v>
      </c>
      <c r="G80" s="59">
        <v>5000000</v>
      </c>
      <c r="H80" s="20">
        <v>0.62</v>
      </c>
      <c r="I80" s="19">
        <v>34000000</v>
      </c>
      <c r="J80" s="18">
        <v>0.2</v>
      </c>
      <c r="K80" s="18">
        <v>0.5</v>
      </c>
      <c r="L80" s="59">
        <v>5000000</v>
      </c>
      <c r="M80" s="18">
        <v>0.3</v>
      </c>
      <c r="N80" s="18">
        <v>0.3926470588235294</v>
      </c>
    </row>
    <row r="81" spans="1:14" x14ac:dyDescent="0.25">
      <c r="A81" s="92">
        <v>45021</v>
      </c>
      <c r="B81" s="51" t="s">
        <v>49</v>
      </c>
      <c r="C81" s="52" t="s">
        <v>34</v>
      </c>
      <c r="D81" s="52" t="s">
        <v>14</v>
      </c>
      <c r="E81" s="92">
        <v>45022</v>
      </c>
      <c r="F81" s="92">
        <v>45050</v>
      </c>
      <c r="G81" s="17">
        <v>5000000</v>
      </c>
      <c r="H81" s="20">
        <v>0.65</v>
      </c>
      <c r="I81" s="19">
        <v>24000000</v>
      </c>
      <c r="J81" s="18">
        <v>0.3</v>
      </c>
      <c r="K81" s="18">
        <v>0.55000000000000004</v>
      </c>
      <c r="L81" s="17">
        <v>5000000</v>
      </c>
      <c r="M81" s="18">
        <v>0.4</v>
      </c>
      <c r="N81" s="18">
        <v>0.46041666666666659</v>
      </c>
    </row>
    <row r="82" spans="1:14" x14ac:dyDescent="0.25">
      <c r="A82" s="92">
        <v>45021</v>
      </c>
      <c r="B82" s="51" t="s">
        <v>49</v>
      </c>
      <c r="C82" s="52" t="s">
        <v>34</v>
      </c>
      <c r="D82" s="52" t="s">
        <v>15</v>
      </c>
      <c r="E82" s="92">
        <v>45022</v>
      </c>
      <c r="F82" s="92">
        <v>45113</v>
      </c>
      <c r="G82" s="16">
        <v>80000000</v>
      </c>
      <c r="H82" s="20">
        <v>1.1200000000000001</v>
      </c>
      <c r="I82" s="19">
        <v>44870000</v>
      </c>
      <c r="J82" s="18">
        <v>0.5</v>
      </c>
      <c r="K82" s="18">
        <v>1.1200000000000001</v>
      </c>
      <c r="L82" s="17">
        <v>44870000</v>
      </c>
      <c r="M82" s="18">
        <v>1.1200000000000001</v>
      </c>
      <c r="N82" s="18">
        <v>1.068183641631379</v>
      </c>
    </row>
    <row r="83" spans="1:14" x14ac:dyDescent="0.25">
      <c r="A83" s="92">
        <v>45021</v>
      </c>
      <c r="B83" s="51" t="s">
        <v>49</v>
      </c>
      <c r="C83" s="52" t="s">
        <v>34</v>
      </c>
      <c r="D83" s="52" t="s">
        <v>16</v>
      </c>
      <c r="E83" s="92">
        <v>45022</v>
      </c>
      <c r="F83" s="92">
        <v>45204</v>
      </c>
      <c r="G83" s="16">
        <v>40000000</v>
      </c>
      <c r="H83" s="20">
        <v>1.1599999999999999</v>
      </c>
      <c r="I83" s="19"/>
      <c r="J83" s="18"/>
      <c r="K83" s="18"/>
      <c r="L83" s="17"/>
      <c r="M83" s="18"/>
      <c r="N83" s="18"/>
    </row>
    <row r="84" spans="1:14" x14ac:dyDescent="0.25">
      <c r="A84" s="92">
        <v>45021</v>
      </c>
      <c r="B84" s="51" t="s">
        <v>49</v>
      </c>
      <c r="C84" s="52" t="s">
        <v>34</v>
      </c>
      <c r="D84" s="52" t="s">
        <v>17</v>
      </c>
      <c r="E84" s="92">
        <v>45022</v>
      </c>
      <c r="F84" s="92">
        <v>45386</v>
      </c>
      <c r="G84" s="16">
        <v>45000000</v>
      </c>
      <c r="H84" s="20">
        <v>1.18</v>
      </c>
      <c r="I84" s="19">
        <v>2100000</v>
      </c>
      <c r="J84" s="18">
        <v>1.17</v>
      </c>
      <c r="K84" s="18">
        <v>1.18</v>
      </c>
      <c r="L84" s="17">
        <v>2100000</v>
      </c>
      <c r="M84" s="18">
        <v>1.18</v>
      </c>
      <c r="N84" s="18">
        <v>1.17047619047619</v>
      </c>
    </row>
    <row r="85" spans="1:14" x14ac:dyDescent="0.25">
      <c r="A85" s="92">
        <v>45035</v>
      </c>
      <c r="B85" s="51" t="s">
        <v>49</v>
      </c>
      <c r="C85" s="52" t="s">
        <v>35</v>
      </c>
      <c r="D85" s="52" t="s">
        <v>12</v>
      </c>
      <c r="E85" s="92">
        <v>45036</v>
      </c>
      <c r="F85" s="92">
        <v>45043</v>
      </c>
      <c r="G85" s="16">
        <v>55000000000</v>
      </c>
      <c r="H85" s="20">
        <v>0.8</v>
      </c>
      <c r="I85" s="19">
        <v>127000000000</v>
      </c>
      <c r="J85" s="18">
        <v>0.65</v>
      </c>
      <c r="K85" s="18">
        <v>0.79</v>
      </c>
      <c r="L85" s="17">
        <v>55000000000</v>
      </c>
      <c r="M85" s="18">
        <v>0.71</v>
      </c>
      <c r="N85" s="18">
        <v>0.7200787401574803</v>
      </c>
    </row>
    <row r="86" spans="1:14" x14ac:dyDescent="0.25">
      <c r="A86" s="92">
        <v>45035</v>
      </c>
      <c r="B86" s="51" t="s">
        <v>49</v>
      </c>
      <c r="C86" s="52" t="s">
        <v>35</v>
      </c>
      <c r="D86" s="52" t="s">
        <v>13</v>
      </c>
      <c r="E86" s="92">
        <v>45036</v>
      </c>
      <c r="F86" s="92">
        <v>45050</v>
      </c>
      <c r="G86" s="16">
        <v>55000000000</v>
      </c>
      <c r="H86" s="20">
        <v>0.85</v>
      </c>
      <c r="I86" s="19">
        <v>135000000000</v>
      </c>
      <c r="J86" s="18">
        <v>0.65</v>
      </c>
      <c r="K86" s="18">
        <v>0.84</v>
      </c>
      <c r="L86" s="17">
        <v>55000000000</v>
      </c>
      <c r="M86" s="18">
        <v>0.76</v>
      </c>
      <c r="N86" s="18">
        <v>0.75111111111111106</v>
      </c>
    </row>
    <row r="87" spans="1:14" x14ac:dyDescent="0.25">
      <c r="A87" s="92">
        <v>45035</v>
      </c>
      <c r="B87" s="51" t="s">
        <v>49</v>
      </c>
      <c r="C87" s="52" t="s">
        <v>35</v>
      </c>
      <c r="D87" s="52" t="s">
        <v>14</v>
      </c>
      <c r="E87" s="92">
        <v>45036</v>
      </c>
      <c r="F87" s="92">
        <v>45064</v>
      </c>
      <c r="G87" s="16">
        <v>40000000000</v>
      </c>
      <c r="H87" s="20">
        <v>1</v>
      </c>
      <c r="I87" s="19">
        <v>72000000000</v>
      </c>
      <c r="J87" s="18">
        <v>0.85</v>
      </c>
      <c r="K87" s="18">
        <v>0.91</v>
      </c>
      <c r="L87" s="17">
        <v>40000000000</v>
      </c>
      <c r="M87" s="18">
        <v>0.91</v>
      </c>
      <c r="N87" s="18">
        <v>0.8833333333333333</v>
      </c>
    </row>
    <row r="88" spans="1:14" x14ac:dyDescent="0.25">
      <c r="A88" s="92">
        <v>45035</v>
      </c>
      <c r="B88" s="51" t="s">
        <v>49</v>
      </c>
      <c r="C88" s="52" t="s">
        <v>35</v>
      </c>
      <c r="D88" s="52" t="s">
        <v>15</v>
      </c>
      <c r="E88" s="92">
        <v>45036</v>
      </c>
      <c r="F88" s="92">
        <v>45127</v>
      </c>
      <c r="G88" s="16">
        <v>20000000000</v>
      </c>
      <c r="H88" s="20">
        <v>1.5</v>
      </c>
      <c r="I88" s="19">
        <v>32070000000</v>
      </c>
      <c r="J88" s="18">
        <v>1</v>
      </c>
      <c r="K88" s="18">
        <v>1.42</v>
      </c>
      <c r="L88" s="17">
        <v>20000000000</v>
      </c>
      <c r="M88" s="18">
        <v>1.42</v>
      </c>
      <c r="N88" s="18">
        <v>1.4034705332086059</v>
      </c>
    </row>
    <row r="89" spans="1:14" x14ac:dyDescent="0.25">
      <c r="A89" s="92">
        <v>45035</v>
      </c>
      <c r="B89" s="51" t="s">
        <v>49</v>
      </c>
      <c r="C89" s="52" t="s">
        <v>35</v>
      </c>
      <c r="D89" s="52" t="s">
        <v>16</v>
      </c>
      <c r="E89" s="92">
        <v>45036</v>
      </c>
      <c r="F89" s="92">
        <v>45218</v>
      </c>
      <c r="G89" s="16">
        <v>5000000000</v>
      </c>
      <c r="H89" s="20">
        <v>1.53</v>
      </c>
      <c r="I89" s="19">
        <v>2000000000</v>
      </c>
      <c r="J89" s="18">
        <v>1.02</v>
      </c>
      <c r="K89" s="18">
        <v>1.02</v>
      </c>
      <c r="L89" s="17">
        <v>2000000000</v>
      </c>
      <c r="M89" s="18">
        <v>1.02</v>
      </c>
      <c r="N89" s="18">
        <v>1.02</v>
      </c>
    </row>
    <row r="90" spans="1:14" x14ac:dyDescent="0.25">
      <c r="A90" s="92">
        <v>45035</v>
      </c>
      <c r="B90" s="51" t="s">
        <v>49</v>
      </c>
      <c r="C90" s="52" t="s">
        <v>35</v>
      </c>
      <c r="D90" s="52" t="s">
        <v>17</v>
      </c>
      <c r="E90" s="92">
        <v>45036</v>
      </c>
      <c r="F90" s="92">
        <v>45400</v>
      </c>
      <c r="G90" s="16">
        <v>5000000000</v>
      </c>
      <c r="H90" s="20">
        <v>0.55000000000000004</v>
      </c>
      <c r="I90" s="19"/>
      <c r="J90" s="18"/>
      <c r="K90" s="18"/>
      <c r="L90" s="17"/>
      <c r="M90" s="18"/>
      <c r="N90" s="18"/>
    </row>
    <row r="91" spans="1:14" x14ac:dyDescent="0.25">
      <c r="A91" s="92">
        <v>45035</v>
      </c>
      <c r="B91" s="51" t="s">
        <v>50</v>
      </c>
      <c r="C91" s="52" t="s">
        <v>35</v>
      </c>
      <c r="D91" s="52" t="s">
        <v>20</v>
      </c>
      <c r="E91" s="92">
        <v>45037</v>
      </c>
      <c r="F91" s="92">
        <v>45402</v>
      </c>
      <c r="G91" s="16" t="s">
        <v>54</v>
      </c>
      <c r="H91" s="20">
        <v>3.48</v>
      </c>
      <c r="I91" s="19">
        <v>4000000000</v>
      </c>
      <c r="J91" s="18">
        <v>3.6</v>
      </c>
      <c r="K91" s="18">
        <v>3.6</v>
      </c>
      <c r="L91" s="17">
        <v>4000000000</v>
      </c>
      <c r="M91" s="18"/>
      <c r="N91" s="18">
        <v>3.6</v>
      </c>
    </row>
    <row r="92" spans="1:14" x14ac:dyDescent="0.25">
      <c r="A92" s="92">
        <v>45035</v>
      </c>
      <c r="B92" s="51" t="s">
        <v>49</v>
      </c>
      <c r="C92" s="52" t="s">
        <v>34</v>
      </c>
      <c r="D92" s="52" t="s">
        <v>12</v>
      </c>
      <c r="E92" s="92">
        <v>45036</v>
      </c>
      <c r="F92" s="92">
        <v>45043</v>
      </c>
      <c r="G92" s="16">
        <v>5000000</v>
      </c>
      <c r="H92" s="20">
        <v>0.55000000000000004</v>
      </c>
      <c r="I92" s="19">
        <v>19900000</v>
      </c>
      <c r="J92" s="18">
        <v>0.2</v>
      </c>
      <c r="K92" s="18">
        <v>0.41</v>
      </c>
      <c r="L92" s="16">
        <v>5000000</v>
      </c>
      <c r="M92" s="18">
        <v>0.2</v>
      </c>
      <c r="N92" s="18">
        <v>0.2527638190954774</v>
      </c>
    </row>
    <row r="93" spans="1:14" x14ac:dyDescent="0.25">
      <c r="A93" s="92">
        <v>45035</v>
      </c>
      <c r="B93" s="51" t="s">
        <v>49</v>
      </c>
      <c r="C93" s="52" t="s">
        <v>34</v>
      </c>
      <c r="D93" s="52" t="s">
        <v>13</v>
      </c>
      <c r="E93" s="92">
        <v>45036</v>
      </c>
      <c r="F93" s="92">
        <v>45050</v>
      </c>
      <c r="G93" s="16">
        <v>5000000</v>
      </c>
      <c r="H93" s="20">
        <v>0.62</v>
      </c>
      <c r="I93" s="19">
        <v>19900000</v>
      </c>
      <c r="J93" s="18">
        <v>0.2</v>
      </c>
      <c r="K93" s="18">
        <v>0.48</v>
      </c>
      <c r="L93" s="16">
        <v>5000000</v>
      </c>
      <c r="M93" s="18">
        <v>0.2</v>
      </c>
      <c r="N93" s="18">
        <v>0.28291457286432159</v>
      </c>
    </row>
    <row r="94" spans="1:14" x14ac:dyDescent="0.25">
      <c r="A94" s="92">
        <v>45035</v>
      </c>
      <c r="B94" s="51" t="s">
        <v>49</v>
      </c>
      <c r="C94" s="52" t="s">
        <v>34</v>
      </c>
      <c r="D94" s="52" t="s">
        <v>14</v>
      </c>
      <c r="E94" s="92">
        <v>45036</v>
      </c>
      <c r="F94" s="92">
        <v>45064</v>
      </c>
      <c r="G94" s="17">
        <v>5000000</v>
      </c>
      <c r="H94" s="20">
        <v>0.65</v>
      </c>
      <c r="I94" s="19">
        <v>14900000</v>
      </c>
      <c r="J94" s="18">
        <v>0.3</v>
      </c>
      <c r="K94" s="18">
        <v>0.51</v>
      </c>
      <c r="L94" s="17">
        <v>5000000</v>
      </c>
      <c r="M94" s="18">
        <v>0.3</v>
      </c>
      <c r="N94" s="18">
        <v>0.37046979865771812</v>
      </c>
    </row>
    <row r="95" spans="1:14" x14ac:dyDescent="0.25">
      <c r="A95" s="92">
        <v>45035</v>
      </c>
      <c r="B95" s="51" t="s">
        <v>49</v>
      </c>
      <c r="C95" s="52" t="s">
        <v>34</v>
      </c>
      <c r="D95" s="52" t="s">
        <v>15</v>
      </c>
      <c r="E95" s="92">
        <v>45036</v>
      </c>
      <c r="F95" s="92">
        <v>45127</v>
      </c>
      <c r="G95" s="16">
        <v>60000000</v>
      </c>
      <c r="H95" s="20">
        <v>1.1200000000000001</v>
      </c>
      <c r="I95" s="19">
        <v>32101999.999999996</v>
      </c>
      <c r="J95" s="18">
        <v>0.7</v>
      </c>
      <c r="K95" s="18">
        <v>1.1200000000000001</v>
      </c>
      <c r="L95" s="17">
        <v>32101999.999999996</v>
      </c>
      <c r="M95" s="18">
        <v>1.1200000000000001</v>
      </c>
      <c r="N95" s="18">
        <v>0.98538408821880263</v>
      </c>
    </row>
    <row r="96" spans="1:14" x14ac:dyDescent="0.25">
      <c r="A96" s="92">
        <v>45035</v>
      </c>
      <c r="B96" s="51" t="s">
        <v>49</v>
      </c>
      <c r="C96" s="52" t="s">
        <v>34</v>
      </c>
      <c r="D96" s="52" t="s">
        <v>16</v>
      </c>
      <c r="E96" s="92">
        <v>45036</v>
      </c>
      <c r="F96" s="92">
        <v>45218</v>
      </c>
      <c r="G96" s="16">
        <v>40000000</v>
      </c>
      <c r="H96" s="20">
        <v>1.1599999999999999</v>
      </c>
      <c r="I96" s="19">
        <v>22200000</v>
      </c>
      <c r="J96" s="18">
        <v>0.66</v>
      </c>
      <c r="K96" s="18">
        <v>1.05</v>
      </c>
      <c r="L96" s="17">
        <v>22200000</v>
      </c>
      <c r="M96" s="18">
        <v>1.05</v>
      </c>
      <c r="N96" s="18">
        <v>0.91846846846846841</v>
      </c>
    </row>
    <row r="97" spans="1:14" x14ac:dyDescent="0.25">
      <c r="A97" s="92">
        <v>45035</v>
      </c>
      <c r="B97" s="51" t="s">
        <v>49</v>
      </c>
      <c r="C97" s="52" t="s">
        <v>34</v>
      </c>
      <c r="D97" s="52" t="s">
        <v>17</v>
      </c>
      <c r="E97" s="92">
        <v>45036</v>
      </c>
      <c r="F97" s="92">
        <v>45400</v>
      </c>
      <c r="G97" s="16">
        <v>45000000</v>
      </c>
      <c r="H97" s="20">
        <v>1.18</v>
      </c>
      <c r="I97" s="19">
        <v>11270000</v>
      </c>
      <c r="J97" s="18">
        <v>1</v>
      </c>
      <c r="K97" s="18">
        <v>1.1499999999999999</v>
      </c>
      <c r="L97" s="17">
        <v>11270000</v>
      </c>
      <c r="M97" s="18">
        <v>1.1499999999999999</v>
      </c>
      <c r="N97" s="18">
        <v>1.140534161490683</v>
      </c>
    </row>
    <row r="98" spans="1:14" x14ac:dyDescent="0.25">
      <c r="A98" s="92">
        <v>45049</v>
      </c>
      <c r="B98" s="51" t="s">
        <v>49</v>
      </c>
      <c r="C98" s="52" t="s">
        <v>35</v>
      </c>
      <c r="D98" s="52" t="s">
        <v>12</v>
      </c>
      <c r="E98" s="92">
        <v>45051</v>
      </c>
      <c r="F98" s="92">
        <v>45058</v>
      </c>
      <c r="G98" s="16">
        <v>55000000000</v>
      </c>
      <c r="H98" s="20">
        <v>0.7</v>
      </c>
      <c r="I98" s="19">
        <v>95000000000</v>
      </c>
      <c r="J98" s="18">
        <v>0.55000000000000004</v>
      </c>
      <c r="K98" s="18">
        <v>0.61</v>
      </c>
      <c r="L98" s="17">
        <v>95000000000</v>
      </c>
      <c r="M98" s="18">
        <v>0.61</v>
      </c>
      <c r="N98" s="18">
        <v>0.58473684210526311</v>
      </c>
    </row>
    <row r="99" spans="1:14" x14ac:dyDescent="0.25">
      <c r="A99" s="92">
        <v>45049</v>
      </c>
      <c r="B99" s="51" t="s">
        <v>49</v>
      </c>
      <c r="C99" s="52" t="s">
        <v>35</v>
      </c>
      <c r="D99" s="52" t="s">
        <v>13</v>
      </c>
      <c r="E99" s="92">
        <v>45051</v>
      </c>
      <c r="F99" s="92">
        <v>45065</v>
      </c>
      <c r="G99" s="16">
        <v>55000000000</v>
      </c>
      <c r="H99" s="20">
        <v>0.75</v>
      </c>
      <c r="I99" s="19">
        <v>95000000000</v>
      </c>
      <c r="J99" s="18">
        <v>0.57999999999999996</v>
      </c>
      <c r="K99" s="18">
        <v>0.66</v>
      </c>
      <c r="L99" s="17">
        <v>95000000000</v>
      </c>
      <c r="M99" s="18">
        <v>0.66</v>
      </c>
      <c r="N99" s="18">
        <v>0.62631578947368416</v>
      </c>
    </row>
    <row r="100" spans="1:14" x14ac:dyDescent="0.25">
      <c r="A100" s="92">
        <v>45049</v>
      </c>
      <c r="B100" s="51" t="s">
        <v>49</v>
      </c>
      <c r="C100" s="52" t="s">
        <v>35</v>
      </c>
      <c r="D100" s="52" t="s">
        <v>14</v>
      </c>
      <c r="E100" s="92">
        <v>45051</v>
      </c>
      <c r="F100" s="92">
        <v>45079</v>
      </c>
      <c r="G100" s="16">
        <v>40000000000</v>
      </c>
      <c r="H100" s="20">
        <v>0.9</v>
      </c>
      <c r="I100" s="19">
        <v>72000000000</v>
      </c>
      <c r="J100" s="18">
        <v>0.7</v>
      </c>
      <c r="K100" s="18">
        <v>0.81</v>
      </c>
      <c r="L100" s="17">
        <v>72000000000</v>
      </c>
      <c r="M100" s="18">
        <v>0.81</v>
      </c>
      <c r="N100" s="18">
        <v>0.76111111111111107</v>
      </c>
    </row>
    <row r="101" spans="1:14" x14ac:dyDescent="0.25">
      <c r="A101" s="92">
        <v>45049</v>
      </c>
      <c r="B101" s="51" t="s">
        <v>49</v>
      </c>
      <c r="C101" s="52" t="s">
        <v>35</v>
      </c>
      <c r="D101" s="52" t="s">
        <v>15</v>
      </c>
      <c r="E101" s="92">
        <v>45051</v>
      </c>
      <c r="F101" s="92">
        <v>45142</v>
      </c>
      <c r="G101" s="16">
        <v>20000000000</v>
      </c>
      <c r="H101" s="20">
        <v>1.4</v>
      </c>
      <c r="I101" s="19">
        <v>20450000000</v>
      </c>
      <c r="J101" s="18">
        <v>0.7</v>
      </c>
      <c r="K101" s="18">
        <v>1.4</v>
      </c>
      <c r="L101" s="17">
        <v>20450000000</v>
      </c>
      <c r="M101" s="18">
        <v>1.4</v>
      </c>
      <c r="N101" s="18">
        <v>1.3914425427872861</v>
      </c>
    </row>
    <row r="102" spans="1:14" x14ac:dyDescent="0.25">
      <c r="A102" s="92">
        <v>45049</v>
      </c>
      <c r="B102" s="51" t="s">
        <v>49</v>
      </c>
      <c r="C102" s="52" t="s">
        <v>35</v>
      </c>
      <c r="D102" s="52" t="s">
        <v>16</v>
      </c>
      <c r="E102" s="92">
        <v>45051</v>
      </c>
      <c r="F102" s="92">
        <v>45233</v>
      </c>
      <c r="G102" s="16">
        <v>5000000000</v>
      </c>
      <c r="H102" s="20">
        <v>1.43</v>
      </c>
      <c r="I102" s="19">
        <v>5000000000</v>
      </c>
      <c r="J102" s="18">
        <v>1.43</v>
      </c>
      <c r="K102" s="18">
        <v>1.43</v>
      </c>
      <c r="L102" s="17">
        <v>5000000000</v>
      </c>
      <c r="M102" s="18">
        <v>1.43</v>
      </c>
      <c r="N102" s="18">
        <v>1.43</v>
      </c>
    </row>
    <row r="103" spans="1:14" x14ac:dyDescent="0.25">
      <c r="A103" s="92">
        <v>45049</v>
      </c>
      <c r="B103" s="51" t="s">
        <v>49</v>
      </c>
      <c r="C103" s="52" t="s">
        <v>35</v>
      </c>
      <c r="D103" s="52" t="s">
        <v>17</v>
      </c>
      <c r="E103" s="92">
        <v>45051</v>
      </c>
      <c r="F103" s="92">
        <v>45415</v>
      </c>
      <c r="G103" s="16">
        <v>5000000000</v>
      </c>
      <c r="H103" s="20">
        <v>1.45</v>
      </c>
      <c r="I103" s="19">
        <v>5200000000</v>
      </c>
      <c r="J103" s="18">
        <v>1.42</v>
      </c>
      <c r="K103" s="18">
        <v>1.45</v>
      </c>
      <c r="L103" s="17">
        <v>5200000000</v>
      </c>
      <c r="M103" s="18">
        <v>1.45</v>
      </c>
      <c r="N103" s="18">
        <v>1.4488461538461539</v>
      </c>
    </row>
    <row r="104" spans="1:14" x14ac:dyDescent="0.25">
      <c r="A104" s="92">
        <v>45049</v>
      </c>
      <c r="B104" s="51" t="s">
        <v>49</v>
      </c>
      <c r="C104" s="52" t="s">
        <v>34</v>
      </c>
      <c r="D104" s="52" t="s">
        <v>12</v>
      </c>
      <c r="E104" s="92">
        <v>45051</v>
      </c>
      <c r="F104" s="92">
        <v>45058</v>
      </c>
      <c r="G104" s="16">
        <v>5000000</v>
      </c>
      <c r="H104" s="20">
        <v>0.45</v>
      </c>
      <c r="I104" s="19">
        <v>11900000</v>
      </c>
      <c r="J104" s="18">
        <v>0.19</v>
      </c>
      <c r="K104" s="18">
        <v>0.3</v>
      </c>
      <c r="L104" s="16">
        <v>5000000</v>
      </c>
      <c r="M104" s="18">
        <v>0.3</v>
      </c>
      <c r="N104" s="18">
        <v>0.25470588235294123</v>
      </c>
    </row>
    <row r="105" spans="1:14" x14ac:dyDescent="0.25">
      <c r="A105" s="92">
        <v>45049</v>
      </c>
      <c r="B105" s="51" t="s">
        <v>49</v>
      </c>
      <c r="C105" s="52" t="s">
        <v>34</v>
      </c>
      <c r="D105" s="52" t="s">
        <v>13</v>
      </c>
      <c r="E105" s="92">
        <v>45051</v>
      </c>
      <c r="F105" s="92">
        <v>45065</v>
      </c>
      <c r="G105" s="16">
        <v>5000000</v>
      </c>
      <c r="H105" s="20">
        <v>0.52</v>
      </c>
      <c r="I105" s="19">
        <v>11900000</v>
      </c>
      <c r="J105" s="18">
        <v>0.19</v>
      </c>
      <c r="K105" s="18">
        <v>0.37</v>
      </c>
      <c r="L105" s="16">
        <v>5000000</v>
      </c>
      <c r="M105" s="18">
        <v>0.3</v>
      </c>
      <c r="N105" s="18">
        <v>0.28411764705882347</v>
      </c>
    </row>
    <row r="106" spans="1:14" x14ac:dyDescent="0.25">
      <c r="A106" s="92">
        <v>45049</v>
      </c>
      <c r="B106" s="51" t="s">
        <v>49</v>
      </c>
      <c r="C106" s="52" t="s">
        <v>34</v>
      </c>
      <c r="D106" s="52" t="s">
        <v>14</v>
      </c>
      <c r="E106" s="92">
        <v>45051</v>
      </c>
      <c r="F106" s="92">
        <v>45079</v>
      </c>
      <c r="G106" s="17">
        <v>5000000</v>
      </c>
      <c r="H106" s="20">
        <v>0.55000000000000004</v>
      </c>
      <c r="I106" s="19">
        <v>14900000</v>
      </c>
      <c r="J106" s="18">
        <v>0.25</v>
      </c>
      <c r="K106" s="18">
        <v>0.4</v>
      </c>
      <c r="L106" s="17">
        <v>5000000</v>
      </c>
      <c r="M106" s="18">
        <v>0.25</v>
      </c>
      <c r="N106" s="18">
        <v>0.31677852348993291</v>
      </c>
    </row>
    <row r="107" spans="1:14" x14ac:dyDescent="0.25">
      <c r="A107" s="92">
        <v>45049</v>
      </c>
      <c r="B107" s="51" t="s">
        <v>49</v>
      </c>
      <c r="C107" s="52" t="s">
        <v>34</v>
      </c>
      <c r="D107" s="52" t="s">
        <v>15</v>
      </c>
      <c r="E107" s="92">
        <v>45051</v>
      </c>
      <c r="F107" s="92">
        <v>45142</v>
      </c>
      <c r="G107" s="16">
        <v>60000000</v>
      </c>
      <c r="H107" s="20">
        <v>1.1200000000000001</v>
      </c>
      <c r="I107" s="19">
        <v>43105000</v>
      </c>
      <c r="J107" s="18">
        <v>0.5</v>
      </c>
      <c r="K107" s="18">
        <v>1.02</v>
      </c>
      <c r="L107" s="17">
        <v>43105000</v>
      </c>
      <c r="M107" s="18">
        <v>1.02</v>
      </c>
      <c r="N107" s="18">
        <v>0.80588214824266335</v>
      </c>
    </row>
    <row r="108" spans="1:14" x14ac:dyDescent="0.25">
      <c r="A108" s="92">
        <v>45049</v>
      </c>
      <c r="B108" s="51" t="s">
        <v>49</v>
      </c>
      <c r="C108" s="52" t="s">
        <v>34</v>
      </c>
      <c r="D108" s="52" t="s">
        <v>16</v>
      </c>
      <c r="E108" s="92">
        <v>45051</v>
      </c>
      <c r="F108" s="92">
        <v>45233</v>
      </c>
      <c r="G108" s="16">
        <v>40000000</v>
      </c>
      <c r="H108" s="20">
        <v>1.06</v>
      </c>
      <c r="I108" s="19">
        <v>19500000</v>
      </c>
      <c r="J108" s="18">
        <v>0.7</v>
      </c>
      <c r="K108" s="18">
        <v>1.05</v>
      </c>
      <c r="L108" s="17">
        <v>19500000</v>
      </c>
      <c r="M108" s="18">
        <v>1.05</v>
      </c>
      <c r="N108" s="18">
        <v>0.78538461538461535</v>
      </c>
    </row>
    <row r="109" spans="1:14" x14ac:dyDescent="0.25">
      <c r="A109" s="92">
        <v>45049</v>
      </c>
      <c r="B109" s="51" t="s">
        <v>49</v>
      </c>
      <c r="C109" s="52" t="s">
        <v>34</v>
      </c>
      <c r="D109" s="52" t="s">
        <v>17</v>
      </c>
      <c r="E109" s="92">
        <v>45051</v>
      </c>
      <c r="F109" s="92">
        <v>45415</v>
      </c>
      <c r="G109" s="16">
        <v>45000000</v>
      </c>
      <c r="H109" s="20">
        <v>1.08</v>
      </c>
      <c r="I109" s="19">
        <v>12350000</v>
      </c>
      <c r="J109" s="18">
        <v>0.75</v>
      </c>
      <c r="K109" s="18">
        <v>1.08</v>
      </c>
      <c r="L109" s="17">
        <v>12350000</v>
      </c>
      <c r="M109" s="18">
        <v>1.08</v>
      </c>
      <c r="N109" s="18">
        <v>0.81028340080971661</v>
      </c>
    </row>
    <row r="110" spans="1:14" x14ac:dyDescent="0.25">
      <c r="A110" s="92">
        <v>45063</v>
      </c>
      <c r="B110" s="51" t="s">
        <v>49</v>
      </c>
      <c r="C110" s="52" t="s">
        <v>35</v>
      </c>
      <c r="D110" s="52" t="s">
        <v>12</v>
      </c>
      <c r="E110" s="92">
        <v>45064</v>
      </c>
      <c r="F110" s="92">
        <v>45071</v>
      </c>
      <c r="G110" s="16">
        <v>55000000000</v>
      </c>
      <c r="H110" s="20">
        <v>0.7</v>
      </c>
      <c r="I110" s="19">
        <v>115000000000</v>
      </c>
      <c r="J110" s="18">
        <v>0.46</v>
      </c>
      <c r="K110" s="18">
        <v>0.6</v>
      </c>
      <c r="L110" s="17">
        <v>55000000000</v>
      </c>
      <c r="M110" s="18">
        <v>0.59</v>
      </c>
      <c r="N110" s="18">
        <v>0.55000000000000004</v>
      </c>
    </row>
    <row r="111" spans="1:14" x14ac:dyDescent="0.25">
      <c r="A111" s="92">
        <v>45063</v>
      </c>
      <c r="B111" s="51" t="s">
        <v>49</v>
      </c>
      <c r="C111" s="52" t="s">
        <v>35</v>
      </c>
      <c r="D111" s="52" t="s">
        <v>13</v>
      </c>
      <c r="E111" s="92">
        <v>45064</v>
      </c>
      <c r="F111" s="92">
        <v>45078</v>
      </c>
      <c r="G111" s="16">
        <v>55000000000</v>
      </c>
      <c r="H111" s="20">
        <v>0.75</v>
      </c>
      <c r="I111" s="19">
        <v>130000000000</v>
      </c>
      <c r="J111" s="18">
        <v>0.48</v>
      </c>
      <c r="K111" s="18">
        <v>0.7</v>
      </c>
      <c r="L111" s="17">
        <v>55000000000</v>
      </c>
      <c r="M111" s="18">
        <v>0.65</v>
      </c>
      <c r="N111" s="18">
        <v>0.61115384615384616</v>
      </c>
    </row>
    <row r="112" spans="1:14" x14ac:dyDescent="0.25">
      <c r="A112" s="92">
        <v>45063</v>
      </c>
      <c r="B112" s="51" t="s">
        <v>49</v>
      </c>
      <c r="C112" s="52" t="s">
        <v>35</v>
      </c>
      <c r="D112" s="52" t="s">
        <v>14</v>
      </c>
      <c r="E112" s="92">
        <v>45064</v>
      </c>
      <c r="F112" s="92">
        <v>45092</v>
      </c>
      <c r="G112" s="16">
        <v>40000000000</v>
      </c>
      <c r="H112" s="20">
        <v>0.9</v>
      </c>
      <c r="I112" s="19">
        <v>97000000000</v>
      </c>
      <c r="J112" s="18">
        <v>0.6</v>
      </c>
      <c r="K112" s="18">
        <v>0.8</v>
      </c>
      <c r="L112" s="17">
        <v>40000000000</v>
      </c>
      <c r="M112" s="18">
        <v>0.75</v>
      </c>
      <c r="N112" s="18">
        <v>0.72113402061855669</v>
      </c>
    </row>
    <row r="113" spans="1:14" x14ac:dyDescent="0.25">
      <c r="A113" s="92">
        <v>45063</v>
      </c>
      <c r="B113" s="51" t="s">
        <v>49</v>
      </c>
      <c r="C113" s="52" t="s">
        <v>35</v>
      </c>
      <c r="D113" s="52" t="s">
        <v>15</v>
      </c>
      <c r="E113" s="92">
        <v>45064</v>
      </c>
      <c r="F113" s="92">
        <v>45155</v>
      </c>
      <c r="G113" s="16">
        <v>50000000000</v>
      </c>
      <c r="H113" s="20">
        <v>1.33</v>
      </c>
      <c r="I113" s="19">
        <v>50400000000</v>
      </c>
      <c r="J113" s="18">
        <v>1.32</v>
      </c>
      <c r="K113" s="18">
        <v>1.33</v>
      </c>
      <c r="L113" s="17">
        <v>50000000000</v>
      </c>
      <c r="M113" s="18">
        <v>1.33</v>
      </c>
      <c r="N113" s="18">
        <v>1.258631921824104</v>
      </c>
    </row>
    <row r="114" spans="1:14" x14ac:dyDescent="0.25">
      <c r="A114" s="92">
        <v>45063</v>
      </c>
      <c r="B114" s="51" t="s">
        <v>49</v>
      </c>
      <c r="C114" s="52" t="s">
        <v>35</v>
      </c>
      <c r="D114" s="52" t="s">
        <v>16</v>
      </c>
      <c r="E114" s="92">
        <v>45064</v>
      </c>
      <c r="F114" s="92">
        <v>45246</v>
      </c>
      <c r="G114" s="16">
        <v>5000000000</v>
      </c>
      <c r="H114" s="20">
        <v>1.43</v>
      </c>
      <c r="I114" s="19"/>
      <c r="J114" s="18"/>
      <c r="K114" s="18"/>
      <c r="L114" s="19"/>
      <c r="M114" s="18"/>
      <c r="N114" s="18"/>
    </row>
    <row r="115" spans="1:14" x14ac:dyDescent="0.25">
      <c r="A115" s="92">
        <v>45063</v>
      </c>
      <c r="B115" s="51" t="s">
        <v>49</v>
      </c>
      <c r="C115" s="52" t="s">
        <v>35</v>
      </c>
      <c r="D115" s="52" t="s">
        <v>17</v>
      </c>
      <c r="E115" s="92">
        <v>45064</v>
      </c>
      <c r="F115" s="92">
        <v>45428</v>
      </c>
      <c r="G115" s="16">
        <v>5000000000</v>
      </c>
      <c r="H115" s="20">
        <v>1.45</v>
      </c>
      <c r="I115" s="19">
        <v>200000000</v>
      </c>
      <c r="J115" s="18">
        <v>0.75</v>
      </c>
      <c r="K115" s="18">
        <v>0.75</v>
      </c>
      <c r="L115" s="17">
        <v>200000000</v>
      </c>
      <c r="M115" s="18">
        <v>0.75</v>
      </c>
      <c r="N115" s="18">
        <v>0.75</v>
      </c>
    </row>
    <row r="116" spans="1:14" x14ac:dyDescent="0.25">
      <c r="A116" s="92">
        <v>45063</v>
      </c>
      <c r="B116" s="51" t="s">
        <v>49</v>
      </c>
      <c r="C116" s="52" t="s">
        <v>34</v>
      </c>
      <c r="D116" s="52" t="s">
        <v>12</v>
      </c>
      <c r="E116" s="92">
        <v>45064</v>
      </c>
      <c r="F116" s="92">
        <v>45071</v>
      </c>
      <c r="G116" s="16">
        <v>5000000</v>
      </c>
      <c r="H116" s="20">
        <v>0.45</v>
      </c>
      <c r="I116" s="19">
        <v>6900000</v>
      </c>
      <c r="J116" s="18">
        <v>0.19</v>
      </c>
      <c r="K116" s="18">
        <v>0.25</v>
      </c>
      <c r="L116" s="16">
        <v>5000000</v>
      </c>
      <c r="M116" s="18">
        <v>0.25</v>
      </c>
      <c r="N116" s="18">
        <v>0.2073913043478261</v>
      </c>
    </row>
    <row r="117" spans="1:14" x14ac:dyDescent="0.25">
      <c r="A117" s="92">
        <v>45063</v>
      </c>
      <c r="B117" s="51" t="s">
        <v>49</v>
      </c>
      <c r="C117" s="52" t="s">
        <v>34</v>
      </c>
      <c r="D117" s="52" t="s">
        <v>13</v>
      </c>
      <c r="E117" s="92">
        <v>45064</v>
      </c>
      <c r="F117" s="92">
        <v>45078</v>
      </c>
      <c r="G117" s="16">
        <v>5000000</v>
      </c>
      <c r="H117" s="20">
        <v>0.52</v>
      </c>
      <c r="I117" s="19">
        <v>4900000</v>
      </c>
      <c r="J117" s="18">
        <v>0.19</v>
      </c>
      <c r="K117" s="18">
        <v>0.3</v>
      </c>
      <c r="L117" s="17">
        <v>4900000</v>
      </c>
      <c r="M117" s="18">
        <v>0.25</v>
      </c>
      <c r="N117" s="18">
        <v>0.24630252100840341</v>
      </c>
    </row>
    <row r="118" spans="1:14" x14ac:dyDescent="0.25">
      <c r="A118" s="92">
        <v>45063</v>
      </c>
      <c r="B118" s="51" t="s">
        <v>49</v>
      </c>
      <c r="C118" s="52" t="s">
        <v>34</v>
      </c>
      <c r="D118" s="52" t="s">
        <v>14</v>
      </c>
      <c r="E118" s="92">
        <v>45064</v>
      </c>
      <c r="F118" s="92">
        <v>45092</v>
      </c>
      <c r="G118" s="17">
        <v>5000000</v>
      </c>
      <c r="H118" s="20">
        <v>0.55000000000000004</v>
      </c>
      <c r="I118" s="19">
        <v>6900000</v>
      </c>
      <c r="J118" s="18">
        <v>0.28999999999999998</v>
      </c>
      <c r="K118" s="18">
        <v>0.3</v>
      </c>
      <c r="L118" s="17">
        <v>5000000</v>
      </c>
      <c r="M118" s="18">
        <v>0.3</v>
      </c>
      <c r="N118" s="18">
        <v>0.29289855072463772</v>
      </c>
    </row>
    <row r="119" spans="1:14" x14ac:dyDescent="0.25">
      <c r="A119" s="92">
        <v>45063</v>
      </c>
      <c r="B119" s="51" t="s">
        <v>49</v>
      </c>
      <c r="C119" s="52" t="s">
        <v>34</v>
      </c>
      <c r="D119" s="52" t="s">
        <v>15</v>
      </c>
      <c r="E119" s="92">
        <v>45064</v>
      </c>
      <c r="F119" s="92">
        <v>45155</v>
      </c>
      <c r="G119" s="16">
        <v>40000000</v>
      </c>
      <c r="H119" s="20">
        <v>1.02</v>
      </c>
      <c r="I119" s="19">
        <v>18460000</v>
      </c>
      <c r="J119" s="18">
        <v>0.75</v>
      </c>
      <c r="K119" s="18">
        <v>1.02</v>
      </c>
      <c r="L119" s="17">
        <v>18460000</v>
      </c>
      <c r="M119" s="18">
        <v>1.02</v>
      </c>
      <c r="N119" s="18">
        <v>0.8503791982665222</v>
      </c>
    </row>
    <row r="120" spans="1:14" x14ac:dyDescent="0.25">
      <c r="A120" s="92">
        <v>45063</v>
      </c>
      <c r="B120" s="51" t="s">
        <v>49</v>
      </c>
      <c r="C120" s="52" t="s">
        <v>34</v>
      </c>
      <c r="D120" s="52" t="s">
        <v>16</v>
      </c>
      <c r="E120" s="92">
        <v>45064</v>
      </c>
      <c r="F120" s="92">
        <v>45246</v>
      </c>
      <c r="G120" s="16">
        <v>40000000</v>
      </c>
      <c r="H120" s="20">
        <v>1.06</v>
      </c>
      <c r="I120" s="19">
        <v>21500000</v>
      </c>
      <c r="J120" s="18">
        <v>0.9</v>
      </c>
      <c r="K120" s="18">
        <v>1.06</v>
      </c>
      <c r="L120" s="17">
        <v>21500000</v>
      </c>
      <c r="M120" s="18">
        <v>1.06</v>
      </c>
      <c r="N120" s="18">
        <v>1.0013953488372089</v>
      </c>
    </row>
    <row r="121" spans="1:14" x14ac:dyDescent="0.25">
      <c r="A121" s="92">
        <v>45063</v>
      </c>
      <c r="B121" s="51" t="s">
        <v>49</v>
      </c>
      <c r="C121" s="52" t="s">
        <v>34</v>
      </c>
      <c r="D121" s="52" t="s">
        <v>17</v>
      </c>
      <c r="E121" s="92">
        <v>45064</v>
      </c>
      <c r="F121" s="92">
        <v>45428</v>
      </c>
      <c r="G121" s="16">
        <v>45000000</v>
      </c>
      <c r="H121" s="20">
        <v>1.08</v>
      </c>
      <c r="I121" s="19">
        <v>16040000</v>
      </c>
      <c r="J121" s="18">
        <v>0.5</v>
      </c>
      <c r="K121" s="18">
        <v>1.08</v>
      </c>
      <c r="L121" s="17">
        <v>16040000</v>
      </c>
      <c r="M121" s="18">
        <v>1.08</v>
      </c>
      <c r="N121" s="18">
        <v>1.0251371571072321</v>
      </c>
    </row>
    <row r="122" spans="1:14" x14ac:dyDescent="0.25">
      <c r="A122" s="92">
        <v>45070</v>
      </c>
      <c r="B122" s="51" t="s">
        <v>50</v>
      </c>
      <c r="C122" s="52" t="s">
        <v>35</v>
      </c>
      <c r="D122" s="52" t="s">
        <v>36</v>
      </c>
      <c r="E122" s="92">
        <v>45072</v>
      </c>
      <c r="F122" s="92">
        <v>45803</v>
      </c>
      <c r="G122" s="16" t="s">
        <v>54</v>
      </c>
      <c r="H122" s="20">
        <v>4</v>
      </c>
      <c r="I122" s="19">
        <v>4000000000</v>
      </c>
      <c r="J122" s="18">
        <v>4</v>
      </c>
      <c r="K122" s="18">
        <v>4</v>
      </c>
      <c r="L122" s="19">
        <v>4000000000</v>
      </c>
      <c r="M122" s="18"/>
      <c r="N122" s="18">
        <v>4</v>
      </c>
    </row>
    <row r="123" spans="1:14" x14ac:dyDescent="0.25">
      <c r="A123" s="92">
        <v>45077</v>
      </c>
      <c r="B123" s="51" t="s">
        <v>49</v>
      </c>
      <c r="C123" s="52" t="s">
        <v>35</v>
      </c>
      <c r="D123" s="52" t="s">
        <v>12</v>
      </c>
      <c r="E123" s="92">
        <v>45078</v>
      </c>
      <c r="F123" s="92">
        <v>45085</v>
      </c>
      <c r="G123" s="16">
        <v>55000000000</v>
      </c>
      <c r="H123" s="20">
        <v>0.7</v>
      </c>
      <c r="I123" s="19">
        <v>150000000000</v>
      </c>
      <c r="J123" s="18">
        <v>0.45</v>
      </c>
      <c r="K123" s="18">
        <v>0.69</v>
      </c>
      <c r="L123" s="17">
        <v>55000000000</v>
      </c>
      <c r="M123" s="18">
        <v>0.57999999999999996</v>
      </c>
      <c r="N123" s="18">
        <v>0.57566666666666666</v>
      </c>
    </row>
    <row r="124" spans="1:14" x14ac:dyDescent="0.25">
      <c r="A124" s="92">
        <v>45077</v>
      </c>
      <c r="B124" s="51" t="s">
        <v>49</v>
      </c>
      <c r="C124" s="52" t="s">
        <v>35</v>
      </c>
      <c r="D124" s="52" t="s">
        <v>13</v>
      </c>
      <c r="E124" s="92">
        <v>45078</v>
      </c>
      <c r="F124" s="92">
        <v>45092</v>
      </c>
      <c r="G124" s="16">
        <v>55000000000</v>
      </c>
      <c r="H124" s="20">
        <v>0.75</v>
      </c>
      <c r="I124" s="19">
        <v>160000000000</v>
      </c>
      <c r="J124" s="18">
        <v>0.45</v>
      </c>
      <c r="K124" s="18">
        <v>0.74</v>
      </c>
      <c r="L124" s="17">
        <v>55000000000</v>
      </c>
      <c r="M124" s="18">
        <v>0.47</v>
      </c>
      <c r="N124" s="18">
        <v>0.58937499999999998</v>
      </c>
    </row>
    <row r="125" spans="1:14" x14ac:dyDescent="0.25">
      <c r="A125" s="92">
        <v>45077</v>
      </c>
      <c r="B125" s="51" t="s">
        <v>49</v>
      </c>
      <c r="C125" s="52" t="s">
        <v>35</v>
      </c>
      <c r="D125" s="52" t="s">
        <v>14</v>
      </c>
      <c r="E125" s="92">
        <v>45078</v>
      </c>
      <c r="F125" s="92">
        <v>45106</v>
      </c>
      <c r="G125" s="16">
        <v>50000000000</v>
      </c>
      <c r="H125" s="20">
        <v>0.9</v>
      </c>
      <c r="I125" s="19">
        <v>131000000000</v>
      </c>
      <c r="J125" s="18">
        <v>0.55000000000000004</v>
      </c>
      <c r="K125" s="18">
        <v>0.9</v>
      </c>
      <c r="L125" s="17">
        <v>50000000000</v>
      </c>
      <c r="M125" s="18">
        <v>0.6</v>
      </c>
      <c r="N125" s="18">
        <v>0.70496183206106866</v>
      </c>
    </row>
    <row r="126" spans="1:14" x14ac:dyDescent="0.25">
      <c r="A126" s="92">
        <v>45077</v>
      </c>
      <c r="B126" s="51" t="s">
        <v>49</v>
      </c>
      <c r="C126" s="52" t="s">
        <v>35</v>
      </c>
      <c r="D126" s="52" t="s">
        <v>15</v>
      </c>
      <c r="E126" s="92">
        <v>45078</v>
      </c>
      <c r="F126" s="92">
        <v>45169</v>
      </c>
      <c r="G126" s="16">
        <v>30000000000</v>
      </c>
      <c r="H126" s="20">
        <v>1.4</v>
      </c>
      <c r="I126" s="19">
        <v>50700000000</v>
      </c>
      <c r="J126" s="18">
        <v>0.7</v>
      </c>
      <c r="K126" s="18">
        <v>1.4</v>
      </c>
      <c r="L126" s="17">
        <v>30000000000</v>
      </c>
      <c r="M126" s="18">
        <v>1.38</v>
      </c>
      <c r="N126" s="18">
        <v>1.3051282051282049</v>
      </c>
    </row>
    <row r="127" spans="1:14" x14ac:dyDescent="0.25">
      <c r="A127" s="92">
        <v>45077</v>
      </c>
      <c r="B127" s="51" t="s">
        <v>49</v>
      </c>
      <c r="C127" s="52" t="s">
        <v>35</v>
      </c>
      <c r="D127" s="52" t="s">
        <v>16</v>
      </c>
      <c r="E127" s="92">
        <v>45078</v>
      </c>
      <c r="F127" s="92">
        <v>45260</v>
      </c>
      <c r="G127" s="16">
        <v>5000000000</v>
      </c>
      <c r="H127" s="20">
        <v>1.43</v>
      </c>
      <c r="I127" s="19"/>
      <c r="J127" s="18"/>
      <c r="K127" s="18"/>
      <c r="L127" s="17"/>
      <c r="M127" s="18"/>
      <c r="N127" s="18"/>
    </row>
    <row r="128" spans="1:14" x14ac:dyDescent="0.25">
      <c r="A128" s="92">
        <v>45077</v>
      </c>
      <c r="B128" s="51" t="s">
        <v>49</v>
      </c>
      <c r="C128" s="52" t="s">
        <v>35</v>
      </c>
      <c r="D128" s="52" t="s">
        <v>17</v>
      </c>
      <c r="E128" s="92">
        <v>45078</v>
      </c>
      <c r="F128" s="92">
        <v>45442</v>
      </c>
      <c r="G128" s="16">
        <v>5000000000</v>
      </c>
      <c r="H128" s="20">
        <v>1.45</v>
      </c>
      <c r="I128" s="19"/>
      <c r="J128" s="18"/>
      <c r="K128" s="18"/>
      <c r="L128" s="19"/>
      <c r="M128" s="18"/>
      <c r="N128" s="18"/>
    </row>
    <row r="129" spans="1:14" x14ac:dyDescent="0.25">
      <c r="A129" s="92">
        <v>45077</v>
      </c>
      <c r="B129" s="51" t="s">
        <v>49</v>
      </c>
      <c r="C129" s="52" t="s">
        <v>34</v>
      </c>
      <c r="D129" s="52" t="s">
        <v>12</v>
      </c>
      <c r="E129" s="92">
        <v>45078</v>
      </c>
      <c r="F129" s="92">
        <v>45085</v>
      </c>
      <c r="G129" s="16">
        <v>5000000</v>
      </c>
      <c r="H129" s="20">
        <v>0.45</v>
      </c>
      <c r="I129" s="19">
        <v>4900000</v>
      </c>
      <c r="J129" s="18">
        <v>0.18</v>
      </c>
      <c r="K129" s="18">
        <v>0.18</v>
      </c>
      <c r="L129" s="17">
        <v>4900000</v>
      </c>
      <c r="M129" s="18">
        <v>0.18</v>
      </c>
      <c r="N129" s="18">
        <v>0.18</v>
      </c>
    </row>
    <row r="130" spans="1:14" x14ac:dyDescent="0.25">
      <c r="A130" s="92">
        <v>45077</v>
      </c>
      <c r="B130" s="51" t="s">
        <v>49</v>
      </c>
      <c r="C130" s="52" t="s">
        <v>34</v>
      </c>
      <c r="D130" s="52" t="s">
        <v>13</v>
      </c>
      <c r="E130" s="92">
        <v>45078</v>
      </c>
      <c r="F130" s="92">
        <v>45092</v>
      </c>
      <c r="G130" s="16">
        <v>5000000</v>
      </c>
      <c r="H130" s="20">
        <v>0.52</v>
      </c>
      <c r="I130" s="19">
        <v>9950000</v>
      </c>
      <c r="J130" s="18">
        <v>0.18</v>
      </c>
      <c r="K130" s="18">
        <v>0.18</v>
      </c>
      <c r="L130" s="16">
        <v>5000000</v>
      </c>
      <c r="M130" s="18">
        <v>0.18</v>
      </c>
      <c r="N130" s="18">
        <v>0.18</v>
      </c>
    </row>
    <row r="131" spans="1:14" x14ac:dyDescent="0.25">
      <c r="A131" s="92">
        <v>45077</v>
      </c>
      <c r="B131" s="51" t="s">
        <v>49</v>
      </c>
      <c r="C131" s="52" t="s">
        <v>34</v>
      </c>
      <c r="D131" s="52" t="s">
        <v>14</v>
      </c>
      <c r="E131" s="92">
        <v>45078</v>
      </c>
      <c r="F131" s="92">
        <v>45106</v>
      </c>
      <c r="G131" s="17">
        <v>5000000</v>
      </c>
      <c r="H131" s="20">
        <v>0.55000000000000004</v>
      </c>
      <c r="I131" s="19"/>
      <c r="J131" s="18"/>
      <c r="K131" s="18"/>
      <c r="L131" s="17"/>
      <c r="M131" s="18"/>
      <c r="N131" s="18"/>
    </row>
    <row r="132" spans="1:14" x14ac:dyDescent="0.25">
      <c r="A132" s="92">
        <v>45077</v>
      </c>
      <c r="B132" s="51" t="s">
        <v>49</v>
      </c>
      <c r="C132" s="52" t="s">
        <v>34</v>
      </c>
      <c r="D132" s="52" t="s">
        <v>15</v>
      </c>
      <c r="E132" s="92">
        <v>45078</v>
      </c>
      <c r="F132" s="92">
        <v>45169</v>
      </c>
      <c r="G132" s="16">
        <v>40000000</v>
      </c>
      <c r="H132" s="20">
        <v>1.02</v>
      </c>
      <c r="I132" s="19">
        <v>150000</v>
      </c>
      <c r="J132" s="18">
        <v>0.5</v>
      </c>
      <c r="K132" s="18">
        <v>0.5</v>
      </c>
      <c r="L132" s="17">
        <v>150000</v>
      </c>
      <c r="M132" s="18">
        <v>0.5</v>
      </c>
      <c r="N132" s="18">
        <v>0.5</v>
      </c>
    </row>
    <row r="133" spans="1:14" x14ac:dyDescent="0.25">
      <c r="A133" s="92">
        <v>45077</v>
      </c>
      <c r="B133" s="51" t="s">
        <v>49</v>
      </c>
      <c r="C133" s="52" t="s">
        <v>34</v>
      </c>
      <c r="D133" s="52" t="s">
        <v>16</v>
      </c>
      <c r="E133" s="92">
        <v>45078</v>
      </c>
      <c r="F133" s="92">
        <v>45260</v>
      </c>
      <c r="G133" s="16">
        <v>40000000</v>
      </c>
      <c r="H133" s="20">
        <v>1.06</v>
      </c>
      <c r="I133" s="19">
        <v>9000000</v>
      </c>
      <c r="J133" s="18">
        <v>0.75</v>
      </c>
      <c r="K133" s="18">
        <v>0.9</v>
      </c>
      <c r="L133" s="17">
        <v>9000000</v>
      </c>
      <c r="M133" s="18">
        <v>0.9</v>
      </c>
      <c r="N133" s="18">
        <v>0.8</v>
      </c>
    </row>
    <row r="134" spans="1:14" x14ac:dyDescent="0.25">
      <c r="A134" s="92">
        <v>45077</v>
      </c>
      <c r="B134" s="51" t="s">
        <v>49</v>
      </c>
      <c r="C134" s="52" t="s">
        <v>34</v>
      </c>
      <c r="D134" s="52" t="s">
        <v>17</v>
      </c>
      <c r="E134" s="92">
        <v>45078</v>
      </c>
      <c r="F134" s="92">
        <v>45442</v>
      </c>
      <c r="G134" s="16">
        <v>45000000</v>
      </c>
      <c r="H134" s="20">
        <v>1.08</v>
      </c>
      <c r="I134" s="19">
        <v>8000000</v>
      </c>
      <c r="J134" s="18">
        <v>0.9</v>
      </c>
      <c r="K134" s="18">
        <v>1.08</v>
      </c>
      <c r="L134" s="17">
        <v>8000000</v>
      </c>
      <c r="M134" s="18">
        <v>1.08</v>
      </c>
      <c r="N134" s="18">
        <v>1.0125</v>
      </c>
    </row>
    <row r="135" spans="1:14" x14ac:dyDescent="0.25">
      <c r="A135" s="92">
        <v>45091</v>
      </c>
      <c r="B135" s="51" t="s">
        <v>49</v>
      </c>
      <c r="C135" s="52" t="s">
        <v>35</v>
      </c>
      <c r="D135" s="52" t="s">
        <v>12</v>
      </c>
      <c r="E135" s="92">
        <v>45092</v>
      </c>
      <c r="F135" s="92">
        <v>45099</v>
      </c>
      <c r="G135" s="16">
        <v>60000000000</v>
      </c>
      <c r="H135" s="20">
        <v>0.7</v>
      </c>
      <c r="I135" s="19">
        <v>140000000000</v>
      </c>
      <c r="J135" s="18">
        <v>0.4</v>
      </c>
      <c r="K135" s="18">
        <v>0.6</v>
      </c>
      <c r="L135" s="19">
        <v>60000000000</v>
      </c>
      <c r="M135" s="18">
        <v>0.6</v>
      </c>
      <c r="N135" s="18">
        <v>0.54285714285714282</v>
      </c>
    </row>
    <row r="136" spans="1:14" x14ac:dyDescent="0.25">
      <c r="A136" s="92">
        <v>45091</v>
      </c>
      <c r="B136" s="51" t="s">
        <v>49</v>
      </c>
      <c r="C136" s="52" t="s">
        <v>35</v>
      </c>
      <c r="D136" s="52" t="s">
        <v>13</v>
      </c>
      <c r="E136" s="92">
        <v>45092</v>
      </c>
      <c r="F136" s="92">
        <v>45106</v>
      </c>
      <c r="G136" s="16">
        <v>60000000000</v>
      </c>
      <c r="H136" s="20">
        <v>0.75</v>
      </c>
      <c r="I136" s="19">
        <v>178000000000</v>
      </c>
      <c r="J136" s="18">
        <v>0.42</v>
      </c>
      <c r="K136" s="18">
        <v>0.65</v>
      </c>
      <c r="L136" s="17">
        <v>60000000000</v>
      </c>
      <c r="M136" s="18">
        <v>0.55000000000000004</v>
      </c>
      <c r="N136" s="18">
        <v>0.56573033707865172</v>
      </c>
    </row>
    <row r="137" spans="1:14" x14ac:dyDescent="0.25">
      <c r="A137" s="92">
        <v>45091</v>
      </c>
      <c r="B137" s="51" t="s">
        <v>49</v>
      </c>
      <c r="C137" s="52" t="s">
        <v>35</v>
      </c>
      <c r="D137" s="52" t="s">
        <v>14</v>
      </c>
      <c r="E137" s="92">
        <v>45092</v>
      </c>
      <c r="F137" s="92">
        <v>45120</v>
      </c>
      <c r="G137" s="16">
        <v>60000000000</v>
      </c>
      <c r="H137" s="20">
        <v>0.9</v>
      </c>
      <c r="I137" s="19">
        <v>96000000000</v>
      </c>
      <c r="J137" s="18">
        <v>0.6</v>
      </c>
      <c r="K137" s="18">
        <v>0.8</v>
      </c>
      <c r="L137" s="17">
        <v>60000000000</v>
      </c>
      <c r="M137" s="18">
        <v>0.8</v>
      </c>
      <c r="N137" s="18">
        <v>0.72499999999999998</v>
      </c>
    </row>
    <row r="138" spans="1:14" x14ac:dyDescent="0.25">
      <c r="A138" s="92">
        <v>45091</v>
      </c>
      <c r="B138" s="51" t="s">
        <v>49</v>
      </c>
      <c r="C138" s="52" t="s">
        <v>35</v>
      </c>
      <c r="D138" s="52" t="s">
        <v>15</v>
      </c>
      <c r="E138" s="92">
        <v>45092</v>
      </c>
      <c r="F138" s="92">
        <v>45183</v>
      </c>
      <c r="G138" s="16">
        <v>40000000000</v>
      </c>
      <c r="H138" s="20">
        <v>1.4</v>
      </c>
      <c r="I138" s="19">
        <v>74170000000</v>
      </c>
      <c r="J138" s="18">
        <v>0.7</v>
      </c>
      <c r="K138" s="18">
        <v>1.36</v>
      </c>
      <c r="L138" s="17">
        <v>40000000000</v>
      </c>
      <c r="M138" s="18">
        <v>1.36</v>
      </c>
      <c r="N138" s="18">
        <v>1.2721046245112579</v>
      </c>
    </row>
    <row r="139" spans="1:14" x14ac:dyDescent="0.25">
      <c r="A139" s="92">
        <v>45091</v>
      </c>
      <c r="B139" s="51" t="s">
        <v>49</v>
      </c>
      <c r="C139" s="52" t="s">
        <v>35</v>
      </c>
      <c r="D139" s="52" t="s">
        <v>16</v>
      </c>
      <c r="E139" s="92">
        <v>45092</v>
      </c>
      <c r="F139" s="92">
        <v>45274</v>
      </c>
      <c r="G139" s="16">
        <v>5000000000</v>
      </c>
      <c r="H139" s="20">
        <v>1.43</v>
      </c>
      <c r="I139" s="19"/>
      <c r="J139" s="18"/>
      <c r="K139" s="18"/>
      <c r="L139" s="17"/>
      <c r="M139" s="18"/>
      <c r="N139" s="18"/>
    </row>
    <row r="140" spans="1:14" x14ac:dyDescent="0.25">
      <c r="A140" s="92">
        <v>45091</v>
      </c>
      <c r="B140" s="51" t="s">
        <v>49</v>
      </c>
      <c r="C140" s="52" t="s">
        <v>35</v>
      </c>
      <c r="D140" s="52" t="s">
        <v>17</v>
      </c>
      <c r="E140" s="92">
        <v>45092</v>
      </c>
      <c r="F140" s="92">
        <v>45456</v>
      </c>
      <c r="G140" s="16">
        <v>5000000000</v>
      </c>
      <c r="H140" s="20">
        <v>1.45</v>
      </c>
      <c r="I140" s="19">
        <v>400000000</v>
      </c>
      <c r="J140" s="18">
        <v>1.45</v>
      </c>
      <c r="K140" s="18">
        <v>1.45</v>
      </c>
      <c r="L140" s="17">
        <v>400000000</v>
      </c>
      <c r="M140" s="18">
        <v>1.45</v>
      </c>
      <c r="N140" s="18">
        <v>1.45</v>
      </c>
    </row>
    <row r="141" spans="1:14" x14ac:dyDescent="0.25">
      <c r="A141" s="92">
        <v>45091</v>
      </c>
      <c r="B141" s="51" t="s">
        <v>50</v>
      </c>
      <c r="C141" s="52" t="s">
        <v>35</v>
      </c>
      <c r="D141" s="52" t="s">
        <v>37</v>
      </c>
      <c r="E141" s="92">
        <v>45093</v>
      </c>
      <c r="F141" s="92">
        <v>46189</v>
      </c>
      <c r="G141" s="16" t="s">
        <v>54</v>
      </c>
      <c r="H141" s="20">
        <v>4.5</v>
      </c>
      <c r="I141" s="19">
        <v>4000000000</v>
      </c>
      <c r="J141" s="18">
        <v>5</v>
      </c>
      <c r="K141" s="18">
        <v>5</v>
      </c>
      <c r="L141" s="17">
        <v>4000000000</v>
      </c>
      <c r="M141" s="18"/>
      <c r="N141" s="18">
        <v>5</v>
      </c>
    </row>
    <row r="142" spans="1:14" x14ac:dyDescent="0.25">
      <c r="A142" s="92">
        <v>45091</v>
      </c>
      <c r="B142" s="51" t="s">
        <v>49</v>
      </c>
      <c r="C142" s="52" t="s">
        <v>34</v>
      </c>
      <c r="D142" s="52" t="s">
        <v>12</v>
      </c>
      <c r="E142" s="92">
        <v>45092</v>
      </c>
      <c r="F142" s="92">
        <v>45099</v>
      </c>
      <c r="G142" s="16">
        <v>5000000</v>
      </c>
      <c r="H142" s="20">
        <v>0.45</v>
      </c>
      <c r="I142" s="19">
        <v>9900000</v>
      </c>
      <c r="J142" s="18">
        <v>0.2</v>
      </c>
      <c r="K142" s="18">
        <v>0.28999999999999998</v>
      </c>
      <c r="L142" s="16">
        <v>5000000</v>
      </c>
      <c r="M142" s="18">
        <v>0.2</v>
      </c>
      <c r="N142" s="18">
        <v>0.24454545454545451</v>
      </c>
    </row>
    <row r="143" spans="1:14" x14ac:dyDescent="0.25">
      <c r="A143" s="92">
        <v>45091</v>
      </c>
      <c r="B143" s="51" t="s">
        <v>49</v>
      </c>
      <c r="C143" s="52" t="s">
        <v>34</v>
      </c>
      <c r="D143" s="52" t="s">
        <v>13</v>
      </c>
      <c r="E143" s="92">
        <v>45092</v>
      </c>
      <c r="F143" s="92">
        <v>45106</v>
      </c>
      <c r="G143" s="16">
        <v>5000000</v>
      </c>
      <c r="H143" s="20">
        <v>0.52</v>
      </c>
      <c r="I143" s="19">
        <v>14900000</v>
      </c>
      <c r="J143" s="18">
        <v>0.23</v>
      </c>
      <c r="K143" s="18">
        <v>0.39</v>
      </c>
      <c r="L143" s="16">
        <v>5000000</v>
      </c>
      <c r="M143" s="18">
        <v>0.23</v>
      </c>
      <c r="N143" s="18">
        <v>0.30889447236180911</v>
      </c>
    </row>
    <row r="144" spans="1:14" x14ac:dyDescent="0.25">
      <c r="A144" s="92">
        <v>45091</v>
      </c>
      <c r="B144" s="51" t="s">
        <v>49</v>
      </c>
      <c r="C144" s="52" t="s">
        <v>34</v>
      </c>
      <c r="D144" s="52" t="s">
        <v>14</v>
      </c>
      <c r="E144" s="92">
        <v>45092</v>
      </c>
      <c r="F144" s="92">
        <v>45120</v>
      </c>
      <c r="G144" s="17">
        <v>5000000</v>
      </c>
      <c r="H144" s="20">
        <v>0.55000000000000004</v>
      </c>
      <c r="I144" s="19">
        <v>9900000</v>
      </c>
      <c r="J144" s="18">
        <v>0.25</v>
      </c>
      <c r="K144" s="18">
        <v>0.4</v>
      </c>
      <c r="L144" s="17">
        <v>5000000</v>
      </c>
      <c r="M144" s="18">
        <v>0.25</v>
      </c>
      <c r="N144" s="18">
        <v>0.32424242424242422</v>
      </c>
    </row>
    <row r="145" spans="1:14" x14ac:dyDescent="0.25">
      <c r="A145" s="92">
        <v>45091</v>
      </c>
      <c r="B145" s="51" t="s">
        <v>49</v>
      </c>
      <c r="C145" s="52" t="s">
        <v>34</v>
      </c>
      <c r="D145" s="52" t="s">
        <v>15</v>
      </c>
      <c r="E145" s="92">
        <v>45092</v>
      </c>
      <c r="F145" s="92">
        <v>45183</v>
      </c>
      <c r="G145" s="16">
        <v>20000000</v>
      </c>
      <c r="H145" s="20">
        <v>1.02</v>
      </c>
      <c r="I145" s="19">
        <v>13950000</v>
      </c>
      <c r="J145" s="18">
        <v>0.3</v>
      </c>
      <c r="K145" s="18">
        <v>1</v>
      </c>
      <c r="L145" s="17">
        <v>13950000</v>
      </c>
      <c r="M145" s="18">
        <v>1</v>
      </c>
      <c r="N145" s="18">
        <v>0.62372759856630822</v>
      </c>
    </row>
    <row r="146" spans="1:14" x14ac:dyDescent="0.25">
      <c r="A146" s="92">
        <v>45091</v>
      </c>
      <c r="B146" s="51" t="s">
        <v>49</v>
      </c>
      <c r="C146" s="52" t="s">
        <v>34</v>
      </c>
      <c r="D146" s="52" t="s">
        <v>16</v>
      </c>
      <c r="E146" s="92">
        <v>45092</v>
      </c>
      <c r="F146" s="92">
        <v>45274</v>
      </c>
      <c r="G146" s="16">
        <v>20000000</v>
      </c>
      <c r="H146" s="20">
        <v>1.06</v>
      </c>
      <c r="I146" s="19">
        <v>10000000</v>
      </c>
      <c r="J146" s="18">
        <v>1.04</v>
      </c>
      <c r="K146" s="18">
        <v>1.04</v>
      </c>
      <c r="L146" s="17">
        <v>10000000</v>
      </c>
      <c r="M146" s="18">
        <v>1.04</v>
      </c>
      <c r="N146" s="18">
        <v>1.04</v>
      </c>
    </row>
    <row r="147" spans="1:14" x14ac:dyDescent="0.25">
      <c r="A147" s="92">
        <v>45091</v>
      </c>
      <c r="B147" s="51" t="s">
        <v>49</v>
      </c>
      <c r="C147" s="52" t="s">
        <v>34</v>
      </c>
      <c r="D147" s="52" t="s">
        <v>17</v>
      </c>
      <c r="E147" s="92">
        <v>45092</v>
      </c>
      <c r="F147" s="92">
        <v>45456</v>
      </c>
      <c r="G147" s="16">
        <v>25000000</v>
      </c>
      <c r="H147" s="20">
        <v>1.08</v>
      </c>
      <c r="I147" s="19">
        <v>29520000</v>
      </c>
      <c r="J147" s="18">
        <v>1</v>
      </c>
      <c r="K147" s="18">
        <v>1.08</v>
      </c>
      <c r="L147" s="17">
        <v>25000000</v>
      </c>
      <c r="M147" s="18">
        <v>1.08</v>
      </c>
      <c r="N147" s="18">
        <v>1.0262195121951221</v>
      </c>
    </row>
    <row r="148" spans="1:14" x14ac:dyDescent="0.25">
      <c r="A148" s="92">
        <v>45105</v>
      </c>
      <c r="B148" s="51" t="s">
        <v>49</v>
      </c>
      <c r="C148" s="52" t="s">
        <v>35</v>
      </c>
      <c r="D148" s="52" t="s">
        <v>12</v>
      </c>
      <c r="E148" s="92">
        <v>45106</v>
      </c>
      <c r="F148" s="92">
        <v>45113</v>
      </c>
      <c r="G148" s="16">
        <v>60000000000</v>
      </c>
      <c r="H148" s="20">
        <v>0.7</v>
      </c>
      <c r="I148" s="19">
        <v>120000000000</v>
      </c>
      <c r="J148" s="18">
        <v>0.39</v>
      </c>
      <c r="K148" s="18">
        <v>0.6</v>
      </c>
      <c r="L148" s="17">
        <v>60000000000</v>
      </c>
      <c r="M148" s="18">
        <v>0.4</v>
      </c>
      <c r="N148" s="18">
        <v>0.49833333333333341</v>
      </c>
    </row>
    <row r="149" spans="1:14" x14ac:dyDescent="0.25">
      <c r="A149" s="92">
        <v>45105</v>
      </c>
      <c r="B149" s="51" t="s">
        <v>49</v>
      </c>
      <c r="C149" s="52" t="s">
        <v>35</v>
      </c>
      <c r="D149" s="52" t="s">
        <v>13</v>
      </c>
      <c r="E149" s="92">
        <v>45106</v>
      </c>
      <c r="F149" s="92">
        <v>45120</v>
      </c>
      <c r="G149" s="16">
        <v>60000000000</v>
      </c>
      <c r="H149" s="20">
        <v>0.75</v>
      </c>
      <c r="I149" s="19">
        <v>150000000000</v>
      </c>
      <c r="J149" s="18">
        <v>0.4</v>
      </c>
      <c r="K149" s="18">
        <v>0.65</v>
      </c>
      <c r="L149" s="17">
        <v>60000000000</v>
      </c>
      <c r="M149" s="18">
        <v>0.42</v>
      </c>
      <c r="N149" s="18">
        <v>0.53533333333333333</v>
      </c>
    </row>
    <row r="150" spans="1:14" x14ac:dyDescent="0.25">
      <c r="A150" s="92">
        <v>45105</v>
      </c>
      <c r="B150" s="51" t="s">
        <v>49</v>
      </c>
      <c r="C150" s="52" t="s">
        <v>35</v>
      </c>
      <c r="D150" s="52" t="s">
        <v>14</v>
      </c>
      <c r="E150" s="92">
        <v>45106</v>
      </c>
      <c r="F150" s="92">
        <v>45134</v>
      </c>
      <c r="G150" s="16">
        <v>60000000000</v>
      </c>
      <c r="H150" s="20">
        <v>0.9</v>
      </c>
      <c r="I150" s="19">
        <v>116000000000</v>
      </c>
      <c r="J150" s="18">
        <v>0.6</v>
      </c>
      <c r="K150" s="18">
        <v>0.8</v>
      </c>
      <c r="L150" s="17">
        <v>60000000000</v>
      </c>
      <c r="M150" s="18">
        <v>0.8</v>
      </c>
      <c r="N150" s="18">
        <v>0.72068965517241379</v>
      </c>
    </row>
    <row r="151" spans="1:14" x14ac:dyDescent="0.25">
      <c r="A151" s="92">
        <v>45105</v>
      </c>
      <c r="B151" s="51" t="s">
        <v>49</v>
      </c>
      <c r="C151" s="52" t="s">
        <v>35</v>
      </c>
      <c r="D151" s="52" t="s">
        <v>15</v>
      </c>
      <c r="E151" s="92">
        <v>45106</v>
      </c>
      <c r="F151" s="92">
        <v>45197</v>
      </c>
      <c r="G151" s="16">
        <v>50000000000</v>
      </c>
      <c r="H151" s="20">
        <v>1.4</v>
      </c>
      <c r="I151" s="19">
        <v>82000000000</v>
      </c>
      <c r="J151" s="18">
        <v>1.18</v>
      </c>
      <c r="K151" s="18">
        <v>1.37</v>
      </c>
      <c r="L151" s="17">
        <v>50000000000</v>
      </c>
      <c r="M151" s="18">
        <v>1.37</v>
      </c>
      <c r="N151" s="18">
        <v>1.295853658536585</v>
      </c>
    </row>
    <row r="152" spans="1:14" x14ac:dyDescent="0.25">
      <c r="A152" s="92">
        <v>45105</v>
      </c>
      <c r="B152" s="51" t="s">
        <v>49</v>
      </c>
      <c r="C152" s="52" t="s">
        <v>35</v>
      </c>
      <c r="D152" s="52" t="s">
        <v>16</v>
      </c>
      <c r="E152" s="92">
        <v>45106</v>
      </c>
      <c r="F152" s="92">
        <v>45288</v>
      </c>
      <c r="G152" s="16">
        <v>10000000000</v>
      </c>
      <c r="H152" s="20">
        <v>1.43</v>
      </c>
      <c r="I152" s="19"/>
      <c r="J152" s="18"/>
      <c r="K152" s="18"/>
      <c r="L152" s="17"/>
      <c r="M152" s="18"/>
      <c r="N152" s="18"/>
    </row>
    <row r="153" spans="1:14" x14ac:dyDescent="0.25">
      <c r="A153" s="92">
        <v>45105</v>
      </c>
      <c r="B153" s="51" t="s">
        <v>49</v>
      </c>
      <c r="C153" s="52" t="s">
        <v>35</v>
      </c>
      <c r="D153" s="52" t="s">
        <v>17</v>
      </c>
      <c r="E153" s="92">
        <v>45106</v>
      </c>
      <c r="F153" s="92">
        <v>45470</v>
      </c>
      <c r="G153" s="16">
        <v>10000000000</v>
      </c>
      <c r="H153" s="20">
        <v>1.45</v>
      </c>
      <c r="I153" s="19">
        <v>200000000</v>
      </c>
      <c r="J153" s="18">
        <v>1</v>
      </c>
      <c r="K153" s="18">
        <v>1</v>
      </c>
      <c r="L153" s="17">
        <v>200000000</v>
      </c>
      <c r="M153" s="18">
        <v>1</v>
      </c>
      <c r="N153" s="18">
        <v>1</v>
      </c>
    </row>
    <row r="154" spans="1:14" x14ac:dyDescent="0.25">
      <c r="A154" s="92">
        <v>45105</v>
      </c>
      <c r="B154" s="51" t="s">
        <v>49</v>
      </c>
      <c r="C154" s="52" t="s">
        <v>34</v>
      </c>
      <c r="D154" s="52" t="s">
        <v>12</v>
      </c>
      <c r="E154" s="92">
        <v>45106</v>
      </c>
      <c r="F154" s="92">
        <v>45113</v>
      </c>
      <c r="G154" s="16">
        <v>5000000</v>
      </c>
      <c r="H154" s="20">
        <v>0.45</v>
      </c>
      <c r="I154" s="19">
        <v>14900000</v>
      </c>
      <c r="J154" s="18">
        <v>0.19</v>
      </c>
      <c r="K154" s="18">
        <v>0.3</v>
      </c>
      <c r="L154" s="16">
        <v>5000000</v>
      </c>
      <c r="M154" s="18">
        <v>0.18</v>
      </c>
      <c r="N154" s="18">
        <v>0.2302684563758389</v>
      </c>
    </row>
    <row r="155" spans="1:14" x14ac:dyDescent="0.25">
      <c r="A155" s="92">
        <v>45105</v>
      </c>
      <c r="B155" s="51" t="s">
        <v>49</v>
      </c>
      <c r="C155" s="52" t="s">
        <v>34</v>
      </c>
      <c r="D155" s="52" t="s">
        <v>13</v>
      </c>
      <c r="E155" s="92">
        <v>45106</v>
      </c>
      <c r="F155" s="92">
        <v>45120</v>
      </c>
      <c r="G155" s="16">
        <v>5000000</v>
      </c>
      <c r="H155" s="20">
        <v>0.52</v>
      </c>
      <c r="I155" s="19">
        <v>15900000</v>
      </c>
      <c r="J155" s="18">
        <v>0.2</v>
      </c>
      <c r="K155" s="18">
        <v>0.37</v>
      </c>
      <c r="L155" s="16">
        <v>5000000</v>
      </c>
      <c r="M155" s="18">
        <v>0.23</v>
      </c>
      <c r="N155" s="18">
        <v>0.26711409395973162</v>
      </c>
    </row>
    <row r="156" spans="1:14" x14ac:dyDescent="0.25">
      <c r="A156" s="92">
        <v>45105</v>
      </c>
      <c r="B156" s="51" t="s">
        <v>49</v>
      </c>
      <c r="C156" s="52" t="s">
        <v>34</v>
      </c>
      <c r="D156" s="52" t="s">
        <v>14</v>
      </c>
      <c r="E156" s="92">
        <v>45106</v>
      </c>
      <c r="F156" s="92">
        <v>45134</v>
      </c>
      <c r="G156" s="17">
        <v>5000000</v>
      </c>
      <c r="H156" s="20">
        <v>0.55000000000000004</v>
      </c>
      <c r="I156" s="19">
        <v>14900000</v>
      </c>
      <c r="J156" s="18">
        <v>0.2</v>
      </c>
      <c r="K156" s="18">
        <v>0.4</v>
      </c>
      <c r="L156" s="17">
        <v>5000000</v>
      </c>
      <c r="M156" s="18">
        <v>0.25</v>
      </c>
      <c r="N156" s="18">
        <v>0.28389261744966438</v>
      </c>
    </row>
    <row r="157" spans="1:14" x14ac:dyDescent="0.25">
      <c r="A157" s="92">
        <v>45105</v>
      </c>
      <c r="B157" s="51" t="s">
        <v>49</v>
      </c>
      <c r="C157" s="52" t="s">
        <v>34</v>
      </c>
      <c r="D157" s="52" t="s">
        <v>15</v>
      </c>
      <c r="E157" s="92">
        <v>45106</v>
      </c>
      <c r="F157" s="92">
        <v>45197</v>
      </c>
      <c r="G157" s="16">
        <v>20000000</v>
      </c>
      <c r="H157" s="20">
        <v>1.02</v>
      </c>
      <c r="I157" s="19">
        <v>21995000</v>
      </c>
      <c r="J157" s="18">
        <v>0.7</v>
      </c>
      <c r="K157" s="18">
        <v>1.01</v>
      </c>
      <c r="L157" s="17">
        <v>20000000</v>
      </c>
      <c r="M157" s="18">
        <v>1.01</v>
      </c>
      <c r="N157" s="18">
        <v>0.95462605137531253</v>
      </c>
    </row>
    <row r="158" spans="1:14" x14ac:dyDescent="0.25">
      <c r="A158" s="92">
        <v>45105</v>
      </c>
      <c r="B158" s="51" t="s">
        <v>49</v>
      </c>
      <c r="C158" s="52" t="s">
        <v>34</v>
      </c>
      <c r="D158" s="52" t="s">
        <v>16</v>
      </c>
      <c r="E158" s="92">
        <v>45106</v>
      </c>
      <c r="F158" s="92">
        <v>45288</v>
      </c>
      <c r="G158" s="16">
        <v>20000000</v>
      </c>
      <c r="H158" s="20">
        <v>1.06</v>
      </c>
      <c r="I158" s="19">
        <v>5500000</v>
      </c>
      <c r="J158" s="18">
        <v>0.95</v>
      </c>
      <c r="K158" s="18">
        <v>0.95</v>
      </c>
      <c r="L158" s="17">
        <v>5500000</v>
      </c>
      <c r="M158" s="18">
        <v>0.95</v>
      </c>
      <c r="N158" s="18">
        <v>0.95</v>
      </c>
    </row>
    <row r="159" spans="1:14" x14ac:dyDescent="0.25">
      <c r="A159" s="92">
        <v>45105</v>
      </c>
      <c r="B159" s="51" t="s">
        <v>49</v>
      </c>
      <c r="C159" s="52" t="s">
        <v>34</v>
      </c>
      <c r="D159" s="52" t="s">
        <v>17</v>
      </c>
      <c r="E159" s="92">
        <v>45106</v>
      </c>
      <c r="F159" s="92">
        <v>45470</v>
      </c>
      <c r="G159" s="16">
        <v>25000000</v>
      </c>
      <c r="H159" s="20">
        <v>1.08</v>
      </c>
      <c r="I159" s="19">
        <v>2049999.9999999998</v>
      </c>
      <c r="J159" s="18">
        <v>0.6</v>
      </c>
      <c r="K159" s="18">
        <v>0.95</v>
      </c>
      <c r="L159" s="17">
        <v>2049999.9999999998</v>
      </c>
      <c r="M159" s="18">
        <v>0.95</v>
      </c>
      <c r="N159" s="18">
        <v>0.94146341463414629</v>
      </c>
    </row>
    <row r="160" spans="1:14" x14ac:dyDescent="0.25">
      <c r="A160" s="92">
        <v>45119</v>
      </c>
      <c r="B160" s="51" t="s">
        <v>49</v>
      </c>
      <c r="C160" s="52" t="s">
        <v>35</v>
      </c>
      <c r="D160" s="52" t="s">
        <v>12</v>
      </c>
      <c r="E160" s="92">
        <v>45120</v>
      </c>
      <c r="F160" s="92">
        <v>45127</v>
      </c>
      <c r="G160" s="16">
        <v>60000000000</v>
      </c>
      <c r="H160" s="20">
        <v>0.75</v>
      </c>
      <c r="I160" s="19">
        <v>120000000000</v>
      </c>
      <c r="J160" s="18">
        <v>0.39</v>
      </c>
      <c r="K160" s="18">
        <v>0.63</v>
      </c>
      <c r="L160" s="17">
        <v>60000000000</v>
      </c>
      <c r="M160" s="18">
        <v>0.5</v>
      </c>
      <c r="N160" s="18">
        <v>0.54666666666666663</v>
      </c>
    </row>
    <row r="161" spans="1:14" x14ac:dyDescent="0.25">
      <c r="A161" s="92">
        <v>45119</v>
      </c>
      <c r="B161" s="51" t="s">
        <v>49</v>
      </c>
      <c r="C161" s="52" t="s">
        <v>35</v>
      </c>
      <c r="D161" s="52" t="s">
        <v>13</v>
      </c>
      <c r="E161" s="92">
        <v>45120</v>
      </c>
      <c r="F161" s="92">
        <v>45134</v>
      </c>
      <c r="G161" s="16">
        <v>60000000000</v>
      </c>
      <c r="H161" s="20">
        <v>0.8</v>
      </c>
      <c r="I161" s="19">
        <v>125000000000</v>
      </c>
      <c r="J161" s="18">
        <v>0.4</v>
      </c>
      <c r="K161" s="18">
        <v>0.68</v>
      </c>
      <c r="L161" s="17">
        <v>60000000000</v>
      </c>
      <c r="M161" s="18">
        <v>0.6</v>
      </c>
      <c r="N161" s="18">
        <v>0.60240000000000005</v>
      </c>
    </row>
    <row r="162" spans="1:14" x14ac:dyDescent="0.25">
      <c r="A162" s="92">
        <v>45119</v>
      </c>
      <c r="B162" s="51" t="s">
        <v>49</v>
      </c>
      <c r="C162" s="52" t="s">
        <v>35</v>
      </c>
      <c r="D162" s="52" t="s">
        <v>14</v>
      </c>
      <c r="E162" s="92">
        <v>45120</v>
      </c>
      <c r="F162" s="92">
        <v>45148</v>
      </c>
      <c r="G162" s="16">
        <v>80000000000</v>
      </c>
      <c r="H162" s="20">
        <v>0.95</v>
      </c>
      <c r="I162" s="19">
        <v>155000000000</v>
      </c>
      <c r="J162" s="18">
        <v>0.75</v>
      </c>
      <c r="K162" s="18">
        <v>0.83</v>
      </c>
      <c r="L162" s="17">
        <v>80000000000</v>
      </c>
      <c r="M162" s="18">
        <v>0.83</v>
      </c>
      <c r="N162" s="18">
        <v>0.8106451612903226</v>
      </c>
    </row>
    <row r="163" spans="1:14" x14ac:dyDescent="0.25">
      <c r="A163" s="92">
        <v>45119</v>
      </c>
      <c r="B163" s="51" t="s">
        <v>49</v>
      </c>
      <c r="C163" s="52" t="s">
        <v>35</v>
      </c>
      <c r="D163" s="52" t="s">
        <v>15</v>
      </c>
      <c r="E163" s="92">
        <v>45120</v>
      </c>
      <c r="F163" s="92">
        <v>45211</v>
      </c>
      <c r="G163" s="16">
        <v>60000000000</v>
      </c>
      <c r="H163" s="20">
        <v>1.45</v>
      </c>
      <c r="I163" s="19">
        <v>101850000000</v>
      </c>
      <c r="J163" s="18">
        <v>1</v>
      </c>
      <c r="K163" s="18">
        <v>1.41</v>
      </c>
      <c r="L163" s="17">
        <v>60000000000</v>
      </c>
      <c r="M163" s="18">
        <v>1.41</v>
      </c>
      <c r="N163" s="18">
        <v>1.3224938635247909</v>
      </c>
    </row>
    <row r="164" spans="1:14" x14ac:dyDescent="0.25">
      <c r="A164" s="92">
        <v>45119</v>
      </c>
      <c r="B164" s="51" t="s">
        <v>49</v>
      </c>
      <c r="C164" s="52" t="s">
        <v>35</v>
      </c>
      <c r="D164" s="52" t="s">
        <v>16</v>
      </c>
      <c r="E164" s="92">
        <v>45120</v>
      </c>
      <c r="F164" s="92">
        <v>45302</v>
      </c>
      <c r="G164" s="16">
        <v>10000000000</v>
      </c>
      <c r="H164" s="20">
        <v>1.48</v>
      </c>
      <c r="I164" s="19">
        <v>1000000000</v>
      </c>
      <c r="J164" s="18">
        <v>0.5</v>
      </c>
      <c r="K164" s="18">
        <v>0.5</v>
      </c>
      <c r="L164" s="17">
        <v>1000000000</v>
      </c>
      <c r="M164" s="18">
        <v>0.5</v>
      </c>
      <c r="N164" s="18">
        <v>0.5</v>
      </c>
    </row>
    <row r="165" spans="1:14" x14ac:dyDescent="0.25">
      <c r="A165" s="92">
        <v>45119</v>
      </c>
      <c r="B165" s="51" t="s">
        <v>49</v>
      </c>
      <c r="C165" s="52" t="s">
        <v>35</v>
      </c>
      <c r="D165" s="52" t="s">
        <v>17</v>
      </c>
      <c r="E165" s="92">
        <v>45120</v>
      </c>
      <c r="F165" s="92">
        <v>45484</v>
      </c>
      <c r="G165" s="16">
        <v>10000000000</v>
      </c>
      <c r="H165" s="20">
        <v>1.5</v>
      </c>
      <c r="I165" s="19"/>
      <c r="J165" s="18"/>
      <c r="K165" s="18"/>
      <c r="L165" s="17"/>
      <c r="M165" s="18"/>
      <c r="N165" s="18"/>
    </row>
    <row r="166" spans="1:14" x14ac:dyDescent="0.25">
      <c r="A166" s="92">
        <v>45119</v>
      </c>
      <c r="B166" s="51" t="s">
        <v>49</v>
      </c>
      <c r="C166" s="52" t="s">
        <v>34</v>
      </c>
      <c r="D166" s="52" t="s">
        <v>12</v>
      </c>
      <c r="E166" s="92">
        <v>45120</v>
      </c>
      <c r="F166" s="92">
        <v>45127</v>
      </c>
      <c r="G166" s="16">
        <v>5000000</v>
      </c>
      <c r="H166" s="20">
        <v>0.45</v>
      </c>
      <c r="I166" s="19">
        <v>15900000</v>
      </c>
      <c r="J166" s="18">
        <v>0.18</v>
      </c>
      <c r="K166" s="18">
        <v>0.45</v>
      </c>
      <c r="L166" s="16">
        <v>5000000</v>
      </c>
      <c r="M166" s="18">
        <v>0.3</v>
      </c>
      <c r="N166" s="18">
        <v>0.24723270440251571</v>
      </c>
    </row>
    <row r="167" spans="1:14" x14ac:dyDescent="0.25">
      <c r="A167" s="92">
        <v>45119</v>
      </c>
      <c r="B167" s="51" t="s">
        <v>49</v>
      </c>
      <c r="C167" s="52" t="s">
        <v>34</v>
      </c>
      <c r="D167" s="52" t="s">
        <v>13</v>
      </c>
      <c r="E167" s="92">
        <v>45120</v>
      </c>
      <c r="F167" s="92">
        <v>45134</v>
      </c>
      <c r="G167" s="16">
        <v>5000000</v>
      </c>
      <c r="H167" s="20">
        <v>0.52</v>
      </c>
      <c r="I167" s="19">
        <v>14900000</v>
      </c>
      <c r="J167" s="18">
        <v>0.2</v>
      </c>
      <c r="K167" s="18">
        <v>0.52</v>
      </c>
      <c r="L167" s="16">
        <v>5000000</v>
      </c>
      <c r="M167" s="18">
        <v>0.2</v>
      </c>
      <c r="N167" s="18">
        <v>0.28301886792452829</v>
      </c>
    </row>
    <row r="168" spans="1:14" x14ac:dyDescent="0.25">
      <c r="A168" s="92">
        <v>45119</v>
      </c>
      <c r="B168" s="51" t="s">
        <v>49</v>
      </c>
      <c r="C168" s="52" t="s">
        <v>34</v>
      </c>
      <c r="D168" s="52" t="s">
        <v>14</v>
      </c>
      <c r="E168" s="92">
        <v>45120</v>
      </c>
      <c r="F168" s="92">
        <v>45148</v>
      </c>
      <c r="G168" s="17">
        <v>5000000</v>
      </c>
      <c r="H168" s="20">
        <v>0.55000000000000004</v>
      </c>
      <c r="I168" s="19">
        <v>14900000</v>
      </c>
      <c r="J168" s="18">
        <v>0.2</v>
      </c>
      <c r="K168" s="18">
        <v>0.43</v>
      </c>
      <c r="L168" s="17">
        <v>5000000</v>
      </c>
      <c r="M168" s="18">
        <v>0.23</v>
      </c>
      <c r="N168" s="18">
        <v>0.287248322147651</v>
      </c>
    </row>
    <row r="169" spans="1:14" x14ac:dyDescent="0.25">
      <c r="A169" s="92">
        <v>45119</v>
      </c>
      <c r="B169" s="51" t="s">
        <v>49</v>
      </c>
      <c r="C169" s="52" t="s">
        <v>34</v>
      </c>
      <c r="D169" s="52" t="s">
        <v>15</v>
      </c>
      <c r="E169" s="92">
        <v>45120</v>
      </c>
      <c r="F169" s="92">
        <v>45211</v>
      </c>
      <c r="G169" s="16">
        <v>20000000</v>
      </c>
      <c r="H169" s="20">
        <v>1.02</v>
      </c>
      <c r="I169" s="19">
        <v>22000000</v>
      </c>
      <c r="J169" s="18">
        <v>0.8</v>
      </c>
      <c r="K169" s="18">
        <v>1.02</v>
      </c>
      <c r="L169" s="17">
        <v>20000000</v>
      </c>
      <c r="M169" s="18">
        <v>1.02</v>
      </c>
      <c r="N169" s="18">
        <v>0.95286363636363636</v>
      </c>
    </row>
    <row r="170" spans="1:14" x14ac:dyDescent="0.25">
      <c r="A170" s="92">
        <v>45119</v>
      </c>
      <c r="B170" s="51" t="s">
        <v>49</v>
      </c>
      <c r="C170" s="52" t="s">
        <v>34</v>
      </c>
      <c r="D170" s="52" t="s">
        <v>16</v>
      </c>
      <c r="E170" s="92">
        <v>45120</v>
      </c>
      <c r="F170" s="92">
        <v>45302</v>
      </c>
      <c r="G170" s="16">
        <v>20000000</v>
      </c>
      <c r="H170" s="20">
        <v>1.06</v>
      </c>
      <c r="I170" s="19">
        <v>13500000</v>
      </c>
      <c r="J170" s="18">
        <v>0.5</v>
      </c>
      <c r="K170" s="18">
        <v>0.9</v>
      </c>
      <c r="L170" s="17">
        <v>13500000</v>
      </c>
      <c r="M170" s="18">
        <v>0.9</v>
      </c>
      <c r="N170" s="18">
        <v>0.79629629629629628</v>
      </c>
    </row>
    <row r="171" spans="1:14" x14ac:dyDescent="0.25">
      <c r="A171" s="92">
        <v>45119</v>
      </c>
      <c r="B171" s="51" t="s">
        <v>49</v>
      </c>
      <c r="C171" s="52" t="s">
        <v>34</v>
      </c>
      <c r="D171" s="52" t="s">
        <v>17</v>
      </c>
      <c r="E171" s="92">
        <v>45120</v>
      </c>
      <c r="F171" s="92">
        <v>45484</v>
      </c>
      <c r="G171" s="16">
        <v>25000000</v>
      </c>
      <c r="H171" s="20">
        <v>1.08</v>
      </c>
      <c r="I171" s="19">
        <v>11750000</v>
      </c>
      <c r="J171" s="18">
        <v>1</v>
      </c>
      <c r="K171" s="18">
        <v>1.08</v>
      </c>
      <c r="L171" s="17">
        <v>11750000</v>
      </c>
      <c r="M171" s="18">
        <v>1.08</v>
      </c>
      <c r="N171" s="18">
        <v>1.036382978723404</v>
      </c>
    </row>
    <row r="172" spans="1:14" x14ac:dyDescent="0.25">
      <c r="A172" s="92">
        <v>45126</v>
      </c>
      <c r="B172" s="51" t="s">
        <v>50</v>
      </c>
      <c r="C172" s="52" t="s">
        <v>35</v>
      </c>
      <c r="D172" s="52" t="s">
        <v>20</v>
      </c>
      <c r="E172" s="92">
        <v>45128</v>
      </c>
      <c r="F172" s="92">
        <v>45494</v>
      </c>
      <c r="G172" s="16" t="s">
        <v>54</v>
      </c>
      <c r="H172" s="20">
        <v>3.48</v>
      </c>
      <c r="I172" s="19">
        <v>28000000000</v>
      </c>
      <c r="J172" s="18">
        <v>3.6</v>
      </c>
      <c r="K172" s="18">
        <v>3.8</v>
      </c>
      <c r="L172" s="19">
        <v>28000000000</v>
      </c>
      <c r="M172" s="18"/>
      <c r="N172" s="18">
        <v>3.70714285714286</v>
      </c>
    </row>
    <row r="173" spans="1:14" x14ac:dyDescent="0.25">
      <c r="A173" s="92">
        <v>45133</v>
      </c>
      <c r="B173" s="51" t="s">
        <v>49</v>
      </c>
      <c r="C173" s="52" t="s">
        <v>35</v>
      </c>
      <c r="D173" s="52" t="s">
        <v>12</v>
      </c>
      <c r="E173" s="92">
        <v>45134</v>
      </c>
      <c r="F173" s="92">
        <v>45141</v>
      </c>
      <c r="G173" s="16">
        <v>60000000000</v>
      </c>
      <c r="H173" s="20">
        <v>0.75</v>
      </c>
      <c r="I173" s="19">
        <v>130000000000</v>
      </c>
      <c r="J173" s="18">
        <v>0.45</v>
      </c>
      <c r="K173" s="18">
        <v>0.63</v>
      </c>
      <c r="L173" s="17">
        <v>60000000000</v>
      </c>
      <c r="M173" s="18">
        <v>0.5</v>
      </c>
      <c r="N173" s="18">
        <v>0.54461538461538461</v>
      </c>
    </row>
    <row r="174" spans="1:14" x14ac:dyDescent="0.25">
      <c r="A174" s="92">
        <v>45133</v>
      </c>
      <c r="B174" s="51" t="s">
        <v>49</v>
      </c>
      <c r="C174" s="52" t="s">
        <v>35</v>
      </c>
      <c r="D174" s="52" t="s">
        <v>13</v>
      </c>
      <c r="E174" s="92">
        <v>45134</v>
      </c>
      <c r="F174" s="92">
        <v>45148</v>
      </c>
      <c r="G174" s="16">
        <v>60000000000</v>
      </c>
      <c r="H174" s="20">
        <v>0.8</v>
      </c>
      <c r="I174" s="19">
        <v>155000000000</v>
      </c>
      <c r="J174" s="18">
        <v>0.5</v>
      </c>
      <c r="K174" s="18">
        <v>0.68</v>
      </c>
      <c r="L174" s="17">
        <v>60000000000</v>
      </c>
      <c r="M174" s="18">
        <v>0.6</v>
      </c>
      <c r="N174" s="18">
        <v>0.60516129032258059</v>
      </c>
    </row>
    <row r="175" spans="1:14" x14ac:dyDescent="0.25">
      <c r="A175" s="92">
        <v>45133</v>
      </c>
      <c r="B175" s="51" t="s">
        <v>49</v>
      </c>
      <c r="C175" s="52" t="s">
        <v>35</v>
      </c>
      <c r="D175" s="52" t="s">
        <v>14</v>
      </c>
      <c r="E175" s="92">
        <v>45134</v>
      </c>
      <c r="F175" s="92">
        <v>45162</v>
      </c>
      <c r="G175" s="16">
        <v>80000000000</v>
      </c>
      <c r="H175" s="20">
        <v>0.95</v>
      </c>
      <c r="I175" s="19">
        <v>130000000000</v>
      </c>
      <c r="J175" s="18">
        <v>0.75</v>
      </c>
      <c r="K175" s="18">
        <v>0.83</v>
      </c>
      <c r="L175" s="17">
        <v>80000000000</v>
      </c>
      <c r="M175" s="18">
        <v>0.83</v>
      </c>
      <c r="N175" s="18">
        <v>0.81461538461538463</v>
      </c>
    </row>
    <row r="176" spans="1:14" x14ac:dyDescent="0.25">
      <c r="A176" s="92">
        <v>45133</v>
      </c>
      <c r="B176" s="51" t="s">
        <v>49</v>
      </c>
      <c r="C176" s="52" t="s">
        <v>35</v>
      </c>
      <c r="D176" s="52" t="s">
        <v>15</v>
      </c>
      <c r="E176" s="92">
        <v>45134</v>
      </c>
      <c r="F176" s="92">
        <v>45225</v>
      </c>
      <c r="G176" s="16">
        <v>80000000000</v>
      </c>
      <c r="H176" s="20">
        <v>1.45</v>
      </c>
      <c r="I176" s="19">
        <v>122200000000</v>
      </c>
      <c r="J176" s="18">
        <v>0.7</v>
      </c>
      <c r="K176" s="18">
        <v>1.4</v>
      </c>
      <c r="L176" s="17">
        <v>80000000000</v>
      </c>
      <c r="M176" s="18">
        <v>1.33</v>
      </c>
      <c r="N176" s="18">
        <v>1.2869476268412441</v>
      </c>
    </row>
    <row r="177" spans="1:14" x14ac:dyDescent="0.25">
      <c r="A177" s="92">
        <v>45133</v>
      </c>
      <c r="B177" s="51" t="s">
        <v>49</v>
      </c>
      <c r="C177" s="52" t="s">
        <v>35</v>
      </c>
      <c r="D177" s="52" t="s">
        <v>16</v>
      </c>
      <c r="E177" s="92">
        <v>45134</v>
      </c>
      <c r="F177" s="92">
        <v>45316</v>
      </c>
      <c r="G177" s="16">
        <v>10000000000</v>
      </c>
      <c r="H177" s="20">
        <v>1.48</v>
      </c>
      <c r="I177" s="19">
        <v>200000000</v>
      </c>
      <c r="J177" s="18">
        <v>0.9</v>
      </c>
      <c r="K177" s="18">
        <v>0.9</v>
      </c>
      <c r="L177" s="17">
        <v>200000000</v>
      </c>
      <c r="M177" s="18">
        <v>0.9</v>
      </c>
      <c r="N177" s="18">
        <v>0.9</v>
      </c>
    </row>
    <row r="178" spans="1:14" x14ac:dyDescent="0.25">
      <c r="A178" s="92">
        <v>45133</v>
      </c>
      <c r="B178" s="51" t="s">
        <v>49</v>
      </c>
      <c r="C178" s="52" t="s">
        <v>35</v>
      </c>
      <c r="D178" s="52" t="s">
        <v>17</v>
      </c>
      <c r="E178" s="92">
        <v>45134</v>
      </c>
      <c r="F178" s="92">
        <v>45498</v>
      </c>
      <c r="G178" s="16">
        <v>10000000000</v>
      </c>
      <c r="H178" s="20">
        <v>1.5</v>
      </c>
      <c r="I178" s="19"/>
      <c r="J178" s="18"/>
      <c r="K178" s="18"/>
      <c r="L178" s="17"/>
      <c r="M178" s="18"/>
      <c r="N178" s="18"/>
    </row>
    <row r="179" spans="1:14" x14ac:dyDescent="0.25">
      <c r="A179" s="92">
        <v>45133</v>
      </c>
      <c r="B179" s="51" t="s">
        <v>49</v>
      </c>
      <c r="C179" s="52" t="s">
        <v>34</v>
      </c>
      <c r="D179" s="52" t="s">
        <v>12</v>
      </c>
      <c r="E179" s="92">
        <v>45134</v>
      </c>
      <c r="F179" s="92">
        <v>45141</v>
      </c>
      <c r="G179" s="16">
        <v>5000000</v>
      </c>
      <c r="H179" s="20">
        <v>0.45</v>
      </c>
      <c r="I179" s="19">
        <v>14900000</v>
      </c>
      <c r="J179" s="18">
        <v>0.18</v>
      </c>
      <c r="K179" s="18">
        <v>0.33</v>
      </c>
      <c r="L179" s="16">
        <v>5000000</v>
      </c>
      <c r="M179" s="18">
        <v>0.15</v>
      </c>
      <c r="N179" s="18">
        <v>0.27060402684563761</v>
      </c>
    </row>
    <row r="180" spans="1:14" x14ac:dyDescent="0.25">
      <c r="A180" s="92">
        <v>45133</v>
      </c>
      <c r="B180" s="51" t="s">
        <v>49</v>
      </c>
      <c r="C180" s="52" t="s">
        <v>34</v>
      </c>
      <c r="D180" s="52" t="s">
        <v>13</v>
      </c>
      <c r="E180" s="92">
        <v>45134</v>
      </c>
      <c r="F180" s="92">
        <v>45148</v>
      </c>
      <c r="G180" s="16">
        <v>5000000</v>
      </c>
      <c r="H180" s="20">
        <v>0.52</v>
      </c>
      <c r="I180" s="19">
        <v>9900000</v>
      </c>
      <c r="J180" s="18">
        <v>0.19</v>
      </c>
      <c r="K180" s="18">
        <v>0.4</v>
      </c>
      <c r="L180" s="16">
        <v>5000000</v>
      </c>
      <c r="M180" s="18">
        <v>0.2</v>
      </c>
      <c r="N180" s="18">
        <v>0.2638255033557047</v>
      </c>
    </row>
    <row r="181" spans="1:14" x14ac:dyDescent="0.25">
      <c r="A181" s="92">
        <v>45133</v>
      </c>
      <c r="B181" s="51" t="s">
        <v>49</v>
      </c>
      <c r="C181" s="52" t="s">
        <v>34</v>
      </c>
      <c r="D181" s="52" t="s">
        <v>14</v>
      </c>
      <c r="E181" s="92">
        <v>45134</v>
      </c>
      <c r="F181" s="92">
        <v>45162</v>
      </c>
      <c r="G181" s="17">
        <v>5000000</v>
      </c>
      <c r="H181" s="20">
        <v>0.55000000000000004</v>
      </c>
      <c r="I181" s="19">
        <v>14900000</v>
      </c>
      <c r="J181" s="18">
        <v>0.19</v>
      </c>
      <c r="K181" s="18">
        <v>0.43</v>
      </c>
      <c r="L181" s="17">
        <v>5000000</v>
      </c>
      <c r="M181" s="18">
        <v>0.25</v>
      </c>
      <c r="N181" s="18">
        <v>0.29067114093959728</v>
      </c>
    </row>
    <row r="182" spans="1:14" x14ac:dyDescent="0.25">
      <c r="A182" s="92">
        <v>45133</v>
      </c>
      <c r="B182" s="51" t="s">
        <v>49</v>
      </c>
      <c r="C182" s="52" t="s">
        <v>34</v>
      </c>
      <c r="D182" s="52" t="s">
        <v>15</v>
      </c>
      <c r="E182" s="92">
        <v>45134</v>
      </c>
      <c r="F182" s="92">
        <v>45225</v>
      </c>
      <c r="G182" s="16">
        <v>20000000</v>
      </c>
      <c r="H182" s="20">
        <v>1.02</v>
      </c>
      <c r="I182" s="19">
        <v>28126000</v>
      </c>
      <c r="J182" s="18">
        <v>0.5</v>
      </c>
      <c r="K182" s="18">
        <v>1.02</v>
      </c>
      <c r="L182" s="17">
        <v>20000000</v>
      </c>
      <c r="M182" s="18">
        <v>1.02</v>
      </c>
      <c r="N182" s="18">
        <v>0.94217094503306553</v>
      </c>
    </row>
    <row r="183" spans="1:14" x14ac:dyDescent="0.25">
      <c r="A183" s="92">
        <v>45133</v>
      </c>
      <c r="B183" s="51" t="s">
        <v>49</v>
      </c>
      <c r="C183" s="52" t="s">
        <v>34</v>
      </c>
      <c r="D183" s="52" t="s">
        <v>16</v>
      </c>
      <c r="E183" s="92">
        <v>45134</v>
      </c>
      <c r="F183" s="92">
        <v>45316</v>
      </c>
      <c r="G183" s="16">
        <v>20000000</v>
      </c>
      <c r="H183" s="20">
        <v>1.06</v>
      </c>
      <c r="I183" s="19">
        <v>600000</v>
      </c>
      <c r="J183" s="18">
        <v>0.53</v>
      </c>
      <c r="K183" s="18">
        <v>0.53</v>
      </c>
      <c r="L183" s="17">
        <v>600000</v>
      </c>
      <c r="M183" s="18">
        <v>0.53</v>
      </c>
      <c r="N183" s="18">
        <v>0.53</v>
      </c>
    </row>
    <row r="184" spans="1:14" x14ac:dyDescent="0.25">
      <c r="A184" s="92">
        <v>45133</v>
      </c>
      <c r="B184" s="51" t="s">
        <v>49</v>
      </c>
      <c r="C184" s="52" t="s">
        <v>34</v>
      </c>
      <c r="D184" s="52" t="s">
        <v>17</v>
      </c>
      <c r="E184" s="92">
        <v>45134</v>
      </c>
      <c r="F184" s="92">
        <v>45498</v>
      </c>
      <c r="G184" s="16">
        <v>25000000</v>
      </c>
      <c r="H184" s="20">
        <v>1.08</v>
      </c>
      <c r="I184" s="19">
        <v>31747000</v>
      </c>
      <c r="J184" s="18">
        <v>0.75</v>
      </c>
      <c r="K184" s="18">
        <v>1.07</v>
      </c>
      <c r="L184" s="17">
        <v>25000000</v>
      </c>
      <c r="M184" s="18">
        <v>1.07</v>
      </c>
      <c r="N184" s="18">
        <v>1.020576747409204</v>
      </c>
    </row>
    <row r="185" spans="1:14" x14ac:dyDescent="0.25">
      <c r="A185" s="92">
        <v>45147</v>
      </c>
      <c r="B185" s="51" t="s">
        <v>49</v>
      </c>
      <c r="C185" s="52" t="s">
        <v>35</v>
      </c>
      <c r="D185" s="52" t="s">
        <v>12</v>
      </c>
      <c r="E185" s="92">
        <v>45148</v>
      </c>
      <c r="F185" s="92">
        <v>45155</v>
      </c>
      <c r="G185" s="16">
        <v>60000000000</v>
      </c>
      <c r="H185" s="20">
        <v>0.75</v>
      </c>
      <c r="I185" s="19">
        <v>158000000000</v>
      </c>
      <c r="J185" s="18">
        <v>0.4</v>
      </c>
      <c r="K185" s="18">
        <v>0.6</v>
      </c>
      <c r="L185" s="17">
        <v>60000000000</v>
      </c>
      <c r="M185" s="18">
        <v>0.55000000000000004</v>
      </c>
      <c r="N185" s="18">
        <v>0.53417721518987338</v>
      </c>
    </row>
    <row r="186" spans="1:14" x14ac:dyDescent="0.25">
      <c r="A186" s="92">
        <v>45147</v>
      </c>
      <c r="B186" s="51" t="s">
        <v>49</v>
      </c>
      <c r="C186" s="52" t="s">
        <v>35</v>
      </c>
      <c r="D186" s="52" t="s">
        <v>13</v>
      </c>
      <c r="E186" s="92">
        <v>45148</v>
      </c>
      <c r="F186" s="92">
        <v>45162</v>
      </c>
      <c r="G186" s="16">
        <v>60000000000</v>
      </c>
      <c r="H186" s="20">
        <v>0.8</v>
      </c>
      <c r="I186" s="19">
        <v>155000000000</v>
      </c>
      <c r="J186" s="18">
        <v>0.45</v>
      </c>
      <c r="K186" s="18">
        <v>0.65</v>
      </c>
      <c r="L186" s="17">
        <v>60000000000</v>
      </c>
      <c r="M186" s="18">
        <v>0.65</v>
      </c>
      <c r="N186" s="18">
        <v>0.59677419354838712</v>
      </c>
    </row>
    <row r="187" spans="1:14" x14ac:dyDescent="0.25">
      <c r="A187" s="92">
        <v>45147</v>
      </c>
      <c r="B187" s="51" t="s">
        <v>49</v>
      </c>
      <c r="C187" s="52" t="s">
        <v>35</v>
      </c>
      <c r="D187" s="52" t="s">
        <v>14</v>
      </c>
      <c r="E187" s="92">
        <v>45148</v>
      </c>
      <c r="F187" s="92">
        <v>45176</v>
      </c>
      <c r="G187" s="16">
        <v>80000000000</v>
      </c>
      <c r="H187" s="20">
        <v>0.95</v>
      </c>
      <c r="I187" s="19">
        <v>136000000000</v>
      </c>
      <c r="J187" s="18">
        <v>0.75</v>
      </c>
      <c r="K187" s="18">
        <v>0.85</v>
      </c>
      <c r="L187" s="17">
        <v>80000000000</v>
      </c>
      <c r="M187" s="18">
        <v>0.8</v>
      </c>
      <c r="N187" s="18">
        <v>0.81617647058823528</v>
      </c>
    </row>
    <row r="188" spans="1:14" x14ac:dyDescent="0.25">
      <c r="A188" s="92">
        <v>45147</v>
      </c>
      <c r="B188" s="51" t="s">
        <v>49</v>
      </c>
      <c r="C188" s="52" t="s">
        <v>35</v>
      </c>
      <c r="D188" s="52" t="s">
        <v>15</v>
      </c>
      <c r="E188" s="92">
        <v>45148</v>
      </c>
      <c r="F188" s="92">
        <v>45239</v>
      </c>
      <c r="G188" s="16">
        <v>100000000000</v>
      </c>
      <c r="H188" s="20">
        <v>1.45</v>
      </c>
      <c r="I188" s="19">
        <v>161950000000</v>
      </c>
      <c r="J188" s="18">
        <v>1</v>
      </c>
      <c r="K188" s="18">
        <v>1.4</v>
      </c>
      <c r="L188" s="17">
        <v>100000000000</v>
      </c>
      <c r="M188" s="18">
        <v>1.3</v>
      </c>
      <c r="N188" s="18">
        <v>1.2968817536276629</v>
      </c>
    </row>
    <row r="189" spans="1:14" x14ac:dyDescent="0.25">
      <c r="A189" s="92">
        <v>45147</v>
      </c>
      <c r="B189" s="51" t="s">
        <v>49</v>
      </c>
      <c r="C189" s="52" t="s">
        <v>35</v>
      </c>
      <c r="D189" s="52" t="s">
        <v>16</v>
      </c>
      <c r="E189" s="92">
        <v>45148</v>
      </c>
      <c r="F189" s="92">
        <v>45330</v>
      </c>
      <c r="G189" s="16">
        <v>10000000000</v>
      </c>
      <c r="H189" s="20">
        <v>1.48</v>
      </c>
      <c r="I189" s="19"/>
      <c r="J189" s="18"/>
      <c r="K189" s="18"/>
      <c r="L189" s="17"/>
      <c r="M189" s="18"/>
      <c r="N189" s="18"/>
    </row>
    <row r="190" spans="1:14" x14ac:dyDescent="0.25">
      <c r="A190" s="92">
        <v>45147</v>
      </c>
      <c r="B190" s="51" t="s">
        <v>49</v>
      </c>
      <c r="C190" s="52" t="s">
        <v>35</v>
      </c>
      <c r="D190" s="52" t="s">
        <v>17</v>
      </c>
      <c r="E190" s="92">
        <v>45148</v>
      </c>
      <c r="F190" s="92">
        <v>45512</v>
      </c>
      <c r="G190" s="16">
        <v>10000000000</v>
      </c>
      <c r="H190" s="20">
        <v>1.5</v>
      </c>
      <c r="I190" s="19">
        <v>2460000000</v>
      </c>
      <c r="J190" s="18">
        <v>1.47</v>
      </c>
      <c r="K190" s="18">
        <v>1.5</v>
      </c>
      <c r="L190" s="17">
        <v>2460000000</v>
      </c>
      <c r="M190" s="18">
        <v>1.5</v>
      </c>
      <c r="N190" s="18">
        <v>1.4724390243902441</v>
      </c>
    </row>
    <row r="191" spans="1:14" x14ac:dyDescent="0.25">
      <c r="A191" s="92">
        <v>45147</v>
      </c>
      <c r="B191" s="51" t="s">
        <v>49</v>
      </c>
      <c r="C191" s="52" t="s">
        <v>34</v>
      </c>
      <c r="D191" s="52" t="s">
        <v>12</v>
      </c>
      <c r="E191" s="92">
        <v>45148</v>
      </c>
      <c r="F191" s="92">
        <v>45155</v>
      </c>
      <c r="G191" s="16">
        <v>5000000</v>
      </c>
      <c r="H191" s="20">
        <v>0.45</v>
      </c>
      <c r="I191" s="19">
        <v>10900000</v>
      </c>
      <c r="J191" s="18">
        <v>0.15</v>
      </c>
      <c r="K191" s="18">
        <v>0.3</v>
      </c>
      <c r="L191" s="16">
        <v>5000000</v>
      </c>
      <c r="M191" s="18">
        <v>0.18</v>
      </c>
      <c r="N191" s="18">
        <v>0.17724770642201829</v>
      </c>
    </row>
    <row r="192" spans="1:14" x14ac:dyDescent="0.25">
      <c r="A192" s="92">
        <v>45147</v>
      </c>
      <c r="B192" s="51" t="s">
        <v>49</v>
      </c>
      <c r="C192" s="52" t="s">
        <v>34</v>
      </c>
      <c r="D192" s="52" t="s">
        <v>13</v>
      </c>
      <c r="E192" s="92">
        <v>45148</v>
      </c>
      <c r="F192" s="92">
        <v>45162</v>
      </c>
      <c r="G192" s="16">
        <v>5000000</v>
      </c>
      <c r="H192" s="20">
        <v>0.52</v>
      </c>
      <c r="I192" s="19">
        <v>9900000</v>
      </c>
      <c r="J192" s="18">
        <v>0.19</v>
      </c>
      <c r="K192" s="18">
        <v>0.2</v>
      </c>
      <c r="L192" s="16">
        <v>5000000</v>
      </c>
      <c r="M192" s="18">
        <v>0.25</v>
      </c>
      <c r="N192" s="18">
        <v>0.19505050505050511</v>
      </c>
    </row>
    <row r="193" spans="1:14" x14ac:dyDescent="0.25">
      <c r="A193" s="92">
        <v>45147</v>
      </c>
      <c r="B193" s="51" t="s">
        <v>49</v>
      </c>
      <c r="C193" s="52" t="s">
        <v>34</v>
      </c>
      <c r="D193" s="52" t="s">
        <v>14</v>
      </c>
      <c r="E193" s="92">
        <v>45148</v>
      </c>
      <c r="F193" s="92">
        <v>45176</v>
      </c>
      <c r="G193" s="17">
        <v>5000000</v>
      </c>
      <c r="H193" s="20">
        <v>0.55000000000000004</v>
      </c>
      <c r="I193" s="19">
        <v>9900000</v>
      </c>
      <c r="J193" s="18">
        <v>0.19</v>
      </c>
      <c r="K193" s="18">
        <v>0.25</v>
      </c>
      <c r="L193" s="17">
        <v>5000000</v>
      </c>
      <c r="M193" s="18">
        <v>0.25</v>
      </c>
      <c r="N193" s="18">
        <v>0.22030303030303031</v>
      </c>
    </row>
    <row r="194" spans="1:14" x14ac:dyDescent="0.25">
      <c r="A194" s="92">
        <v>45147</v>
      </c>
      <c r="B194" s="51" t="s">
        <v>49</v>
      </c>
      <c r="C194" s="52" t="s">
        <v>34</v>
      </c>
      <c r="D194" s="52" t="s">
        <v>15</v>
      </c>
      <c r="E194" s="92">
        <v>45148</v>
      </c>
      <c r="F194" s="92">
        <v>45239</v>
      </c>
      <c r="G194" s="16">
        <v>20000000</v>
      </c>
      <c r="H194" s="20">
        <v>1.02</v>
      </c>
      <c r="I194" s="19">
        <v>44875000</v>
      </c>
      <c r="J194" s="18">
        <v>0.2</v>
      </c>
      <c r="K194" s="18">
        <v>1.02</v>
      </c>
      <c r="L194" s="17">
        <v>20000000</v>
      </c>
      <c r="M194" s="18">
        <v>1</v>
      </c>
      <c r="N194" s="18">
        <v>0.7515320334261838</v>
      </c>
    </row>
    <row r="195" spans="1:14" x14ac:dyDescent="0.25">
      <c r="A195" s="92">
        <v>45147</v>
      </c>
      <c r="B195" s="51" t="s">
        <v>49</v>
      </c>
      <c r="C195" s="52" t="s">
        <v>34</v>
      </c>
      <c r="D195" s="52" t="s">
        <v>16</v>
      </c>
      <c r="E195" s="92">
        <v>45148</v>
      </c>
      <c r="F195" s="92">
        <v>45330</v>
      </c>
      <c r="G195" s="16">
        <v>20000000</v>
      </c>
      <c r="H195" s="20">
        <v>1.06</v>
      </c>
      <c r="I195" s="19">
        <v>23560000</v>
      </c>
      <c r="J195" s="18">
        <v>1.02</v>
      </c>
      <c r="K195" s="18">
        <v>1.06</v>
      </c>
      <c r="L195" s="17">
        <v>20000000</v>
      </c>
      <c r="M195" s="18">
        <v>1.06</v>
      </c>
      <c r="N195" s="18">
        <v>1.0345331069609509</v>
      </c>
    </row>
    <row r="196" spans="1:14" x14ac:dyDescent="0.25">
      <c r="A196" s="92">
        <v>45147</v>
      </c>
      <c r="B196" s="51" t="s">
        <v>49</v>
      </c>
      <c r="C196" s="52" t="s">
        <v>34</v>
      </c>
      <c r="D196" s="52" t="s">
        <v>17</v>
      </c>
      <c r="E196" s="92">
        <v>45148</v>
      </c>
      <c r="F196" s="92">
        <v>45512</v>
      </c>
      <c r="G196" s="16">
        <v>25000000</v>
      </c>
      <c r="H196" s="20">
        <v>1.08</v>
      </c>
      <c r="I196" s="19">
        <v>38344000</v>
      </c>
      <c r="J196" s="18">
        <v>0.75</v>
      </c>
      <c r="K196" s="18">
        <v>1.08</v>
      </c>
      <c r="L196" s="17">
        <v>25000000</v>
      </c>
      <c r="M196" s="18">
        <v>1.03</v>
      </c>
      <c r="N196" s="18">
        <v>1.0253103484247861</v>
      </c>
    </row>
    <row r="197" spans="1:14" x14ac:dyDescent="0.25">
      <c r="A197" s="92">
        <v>45154</v>
      </c>
      <c r="B197" s="51" t="s">
        <v>49</v>
      </c>
      <c r="C197" s="52" t="s">
        <v>35</v>
      </c>
      <c r="D197" s="52" t="s">
        <v>12</v>
      </c>
      <c r="E197" s="92">
        <v>45155</v>
      </c>
      <c r="F197" s="92">
        <v>45162</v>
      </c>
      <c r="G197" s="16">
        <v>60000000000</v>
      </c>
      <c r="H197" s="20">
        <v>0.75</v>
      </c>
      <c r="I197" s="19">
        <v>145000000000</v>
      </c>
      <c r="J197" s="18">
        <v>0.4</v>
      </c>
      <c r="K197" s="18">
        <v>0.57999999999999996</v>
      </c>
      <c r="L197" s="19">
        <v>60000000000</v>
      </c>
      <c r="M197" s="18">
        <v>0.48</v>
      </c>
      <c r="N197" s="18">
        <v>0.5148275862068965</v>
      </c>
    </row>
    <row r="198" spans="1:14" x14ac:dyDescent="0.25">
      <c r="A198" s="92">
        <v>45154</v>
      </c>
      <c r="B198" s="51" t="s">
        <v>49</v>
      </c>
      <c r="C198" s="52" t="s">
        <v>35</v>
      </c>
      <c r="D198" s="52" t="s">
        <v>13</v>
      </c>
      <c r="E198" s="92">
        <v>45155</v>
      </c>
      <c r="F198" s="92">
        <v>45169</v>
      </c>
      <c r="G198" s="16">
        <v>60000000000</v>
      </c>
      <c r="H198" s="20">
        <v>0.8</v>
      </c>
      <c r="I198" s="19">
        <v>145000000000</v>
      </c>
      <c r="J198" s="18">
        <v>0.5</v>
      </c>
      <c r="K198" s="18">
        <v>0.63</v>
      </c>
      <c r="L198" s="17">
        <v>60000000000</v>
      </c>
      <c r="M198" s="18">
        <v>0.55000000000000004</v>
      </c>
      <c r="N198" s="18">
        <v>0.57103448275862068</v>
      </c>
    </row>
    <row r="199" spans="1:14" x14ac:dyDescent="0.25">
      <c r="A199" s="92">
        <v>45154</v>
      </c>
      <c r="B199" s="51" t="s">
        <v>49</v>
      </c>
      <c r="C199" s="52" t="s">
        <v>35</v>
      </c>
      <c r="D199" s="52" t="s">
        <v>14</v>
      </c>
      <c r="E199" s="92">
        <v>45155</v>
      </c>
      <c r="F199" s="92">
        <v>45183</v>
      </c>
      <c r="G199" s="16">
        <v>80000000000</v>
      </c>
      <c r="H199" s="20">
        <v>0.95</v>
      </c>
      <c r="I199" s="19">
        <v>120000000000</v>
      </c>
      <c r="J199" s="18">
        <v>0.8</v>
      </c>
      <c r="K199" s="18">
        <v>0.95</v>
      </c>
      <c r="L199" s="17">
        <v>80000000000</v>
      </c>
      <c r="M199" s="18">
        <v>0.8</v>
      </c>
      <c r="N199" s="18">
        <v>0.85</v>
      </c>
    </row>
    <row r="200" spans="1:14" x14ac:dyDescent="0.25">
      <c r="A200" s="92">
        <v>45154</v>
      </c>
      <c r="B200" s="51" t="s">
        <v>49</v>
      </c>
      <c r="C200" s="52" t="s">
        <v>35</v>
      </c>
      <c r="D200" s="52" t="s">
        <v>15</v>
      </c>
      <c r="E200" s="92">
        <v>45155</v>
      </c>
      <c r="F200" s="92">
        <v>45246</v>
      </c>
      <c r="G200" s="16">
        <v>120000000000</v>
      </c>
      <c r="H200" s="20">
        <v>1.45</v>
      </c>
      <c r="I200" s="19">
        <v>133490000000.00002</v>
      </c>
      <c r="J200" s="18">
        <v>0.7</v>
      </c>
      <c r="K200" s="18">
        <v>1.4</v>
      </c>
      <c r="L200" s="17">
        <v>120000000000</v>
      </c>
      <c r="M200" s="18">
        <v>1.3</v>
      </c>
      <c r="N200" s="18">
        <v>1.2758783429470371</v>
      </c>
    </row>
    <row r="201" spans="1:14" x14ac:dyDescent="0.25">
      <c r="A201" s="92">
        <v>45154</v>
      </c>
      <c r="B201" s="51" t="s">
        <v>49</v>
      </c>
      <c r="C201" s="52" t="s">
        <v>35</v>
      </c>
      <c r="D201" s="52" t="s">
        <v>16</v>
      </c>
      <c r="E201" s="92">
        <v>45155</v>
      </c>
      <c r="F201" s="92">
        <v>45337</v>
      </c>
      <c r="G201" s="16">
        <v>10000000000</v>
      </c>
      <c r="H201" s="20">
        <v>1.48</v>
      </c>
      <c r="I201" s="19"/>
      <c r="J201" s="18"/>
      <c r="K201" s="18"/>
      <c r="L201" s="17"/>
      <c r="M201" s="18"/>
      <c r="N201" s="18"/>
    </row>
    <row r="202" spans="1:14" x14ac:dyDescent="0.25">
      <c r="A202" s="92">
        <v>45154</v>
      </c>
      <c r="B202" s="51" t="s">
        <v>49</v>
      </c>
      <c r="C202" s="52" t="s">
        <v>35</v>
      </c>
      <c r="D202" s="52" t="s">
        <v>17</v>
      </c>
      <c r="E202" s="92">
        <v>45155</v>
      </c>
      <c r="F202" s="92">
        <v>45519</v>
      </c>
      <c r="G202" s="16">
        <v>10000000000</v>
      </c>
      <c r="H202" s="20">
        <v>1.5</v>
      </c>
      <c r="I202" s="19"/>
      <c r="J202" s="18"/>
      <c r="K202" s="18"/>
      <c r="L202" s="17"/>
      <c r="M202" s="18"/>
      <c r="N202" s="18"/>
    </row>
    <row r="203" spans="1:14" x14ac:dyDescent="0.25">
      <c r="A203" s="92">
        <v>45154</v>
      </c>
      <c r="B203" s="51" t="s">
        <v>50</v>
      </c>
      <c r="C203" s="52" t="s">
        <v>35</v>
      </c>
      <c r="D203" s="52" t="s">
        <v>36</v>
      </c>
      <c r="E203" s="92">
        <v>45156</v>
      </c>
      <c r="F203" s="92">
        <v>45887</v>
      </c>
      <c r="G203" s="16" t="s">
        <v>54</v>
      </c>
      <c r="H203" s="20">
        <v>4</v>
      </c>
      <c r="I203" s="19">
        <v>28000000000</v>
      </c>
      <c r="J203" s="18">
        <v>4.25</v>
      </c>
      <c r="K203" s="18">
        <v>4.3</v>
      </c>
      <c r="L203" s="17">
        <v>28000000000</v>
      </c>
      <c r="M203" s="18"/>
      <c r="N203" s="18">
        <v>4.28571428571429</v>
      </c>
    </row>
    <row r="204" spans="1:14" x14ac:dyDescent="0.25">
      <c r="A204" s="92">
        <v>45154</v>
      </c>
      <c r="B204" s="51" t="s">
        <v>49</v>
      </c>
      <c r="C204" s="52" t="s">
        <v>34</v>
      </c>
      <c r="D204" s="52" t="s">
        <v>12</v>
      </c>
      <c r="E204" s="92">
        <v>45155</v>
      </c>
      <c r="F204" s="92">
        <v>45162</v>
      </c>
      <c r="G204" s="16">
        <v>5000000</v>
      </c>
      <c r="H204" s="20">
        <v>0.45</v>
      </c>
      <c r="I204" s="19">
        <v>10900000</v>
      </c>
      <c r="J204" s="18">
        <v>0.18</v>
      </c>
      <c r="K204" s="18">
        <v>0.3</v>
      </c>
      <c r="L204" s="17">
        <v>5000000</v>
      </c>
      <c r="M204" s="18">
        <v>0.18</v>
      </c>
      <c r="N204" s="18">
        <v>0.1910091743119266</v>
      </c>
    </row>
    <row r="205" spans="1:14" x14ac:dyDescent="0.25">
      <c r="A205" s="92">
        <v>45154</v>
      </c>
      <c r="B205" s="51" t="s">
        <v>49</v>
      </c>
      <c r="C205" s="52" t="s">
        <v>34</v>
      </c>
      <c r="D205" s="52" t="s">
        <v>13</v>
      </c>
      <c r="E205" s="92">
        <v>45155</v>
      </c>
      <c r="F205" s="92">
        <v>45169</v>
      </c>
      <c r="G205" s="16">
        <v>5000000</v>
      </c>
      <c r="H205" s="20">
        <v>0.52</v>
      </c>
      <c r="I205" s="19">
        <v>9900000</v>
      </c>
      <c r="J205" s="18">
        <v>0.19</v>
      </c>
      <c r="K205" s="18">
        <v>0.2</v>
      </c>
      <c r="L205" s="17">
        <v>5000000</v>
      </c>
      <c r="M205" s="18">
        <v>0.2</v>
      </c>
      <c r="N205" s="18">
        <v>0.19505050505050511</v>
      </c>
    </row>
    <row r="206" spans="1:14" x14ac:dyDescent="0.25">
      <c r="A206" s="92">
        <v>45154</v>
      </c>
      <c r="B206" s="51" t="s">
        <v>49</v>
      </c>
      <c r="C206" s="52" t="s">
        <v>34</v>
      </c>
      <c r="D206" s="52" t="s">
        <v>14</v>
      </c>
      <c r="E206" s="92">
        <v>45155</v>
      </c>
      <c r="F206" s="92">
        <v>45183</v>
      </c>
      <c r="G206" s="17">
        <v>5000000</v>
      </c>
      <c r="H206" s="20">
        <v>0.55000000000000004</v>
      </c>
      <c r="I206" s="19">
        <v>5000000</v>
      </c>
      <c r="J206" s="18">
        <v>0.25</v>
      </c>
      <c r="K206" s="18">
        <v>0.25</v>
      </c>
      <c r="L206" s="17">
        <v>5000000</v>
      </c>
      <c r="M206" s="18">
        <v>0.25</v>
      </c>
      <c r="N206" s="18">
        <v>0.25</v>
      </c>
    </row>
    <row r="207" spans="1:14" x14ac:dyDescent="0.25">
      <c r="A207" s="92">
        <v>45154</v>
      </c>
      <c r="B207" s="51" t="s">
        <v>49</v>
      </c>
      <c r="C207" s="52" t="s">
        <v>34</v>
      </c>
      <c r="D207" s="52" t="s">
        <v>15</v>
      </c>
      <c r="E207" s="92">
        <v>45155</v>
      </c>
      <c r="F207" s="92">
        <v>45246</v>
      </c>
      <c r="G207" s="16">
        <v>20000000</v>
      </c>
      <c r="H207" s="20">
        <v>1.02</v>
      </c>
      <c r="I207" s="19">
        <v>44875000</v>
      </c>
      <c r="J207" s="18">
        <v>0.2</v>
      </c>
      <c r="K207" s="18">
        <v>1.02</v>
      </c>
      <c r="L207" s="17">
        <v>20000000</v>
      </c>
      <c r="M207" s="18">
        <v>1</v>
      </c>
      <c r="N207" s="18">
        <v>0.72789908966502048</v>
      </c>
    </row>
    <row r="208" spans="1:14" x14ac:dyDescent="0.25">
      <c r="A208" s="92">
        <v>45154</v>
      </c>
      <c r="B208" s="51" t="s">
        <v>49</v>
      </c>
      <c r="C208" s="52" t="s">
        <v>34</v>
      </c>
      <c r="D208" s="52" t="s">
        <v>16</v>
      </c>
      <c r="E208" s="92">
        <v>45155</v>
      </c>
      <c r="F208" s="92">
        <v>45337</v>
      </c>
      <c r="G208" s="16">
        <v>25000000</v>
      </c>
      <c r="H208" s="20">
        <v>1.06</v>
      </c>
      <c r="I208" s="19">
        <v>3481000</v>
      </c>
      <c r="J208" s="18">
        <v>1</v>
      </c>
      <c r="K208" s="18">
        <v>1.06</v>
      </c>
      <c r="L208" s="17">
        <v>3481000</v>
      </c>
      <c r="M208" s="18">
        <v>1.06</v>
      </c>
      <c r="N208" s="18">
        <v>1.0255271473714449</v>
      </c>
    </row>
    <row r="209" spans="1:14" x14ac:dyDescent="0.25">
      <c r="A209" s="92">
        <v>45154</v>
      </c>
      <c r="B209" s="51" t="s">
        <v>49</v>
      </c>
      <c r="C209" s="52" t="s">
        <v>34</v>
      </c>
      <c r="D209" s="52" t="s">
        <v>17</v>
      </c>
      <c r="E209" s="92">
        <v>45155</v>
      </c>
      <c r="F209" s="92">
        <v>45519</v>
      </c>
      <c r="G209" s="16">
        <v>30000000</v>
      </c>
      <c r="H209" s="20">
        <v>1.08</v>
      </c>
      <c r="I209" s="19">
        <v>10800000</v>
      </c>
      <c r="J209" s="18">
        <v>1</v>
      </c>
      <c r="K209" s="18">
        <v>1.05</v>
      </c>
      <c r="L209" s="17">
        <v>10800000</v>
      </c>
      <c r="M209" s="18">
        <v>1.05</v>
      </c>
      <c r="N209" s="18">
        <v>1.0462962962962961</v>
      </c>
    </row>
    <row r="210" spans="1:14" x14ac:dyDescent="0.25">
      <c r="A210" s="92">
        <v>45161</v>
      </c>
      <c r="B210" s="51" t="s">
        <v>49</v>
      </c>
      <c r="C210" s="52" t="s">
        <v>35</v>
      </c>
      <c r="D210" s="52" t="s">
        <v>12</v>
      </c>
      <c r="E210" s="92">
        <v>45162</v>
      </c>
      <c r="F210" s="92">
        <v>45169</v>
      </c>
      <c r="G210" s="16">
        <v>60000000000</v>
      </c>
      <c r="H210" s="20">
        <v>0.75</v>
      </c>
      <c r="I210" s="19">
        <v>220000000000</v>
      </c>
      <c r="J210" s="18">
        <v>0.35</v>
      </c>
      <c r="K210" s="18">
        <v>0.6</v>
      </c>
      <c r="L210" s="17">
        <v>60000000000</v>
      </c>
      <c r="M210" s="18">
        <v>0.4</v>
      </c>
      <c r="N210" s="18">
        <v>0.46272727272727271</v>
      </c>
    </row>
    <row r="211" spans="1:14" x14ac:dyDescent="0.25">
      <c r="A211" s="92">
        <v>45161</v>
      </c>
      <c r="B211" s="51" t="s">
        <v>49</v>
      </c>
      <c r="C211" s="52" t="s">
        <v>35</v>
      </c>
      <c r="D211" s="52" t="s">
        <v>13</v>
      </c>
      <c r="E211" s="92">
        <v>45162</v>
      </c>
      <c r="F211" s="92">
        <v>45176</v>
      </c>
      <c r="G211" s="16">
        <v>60000000000</v>
      </c>
      <c r="H211" s="20">
        <v>0.8</v>
      </c>
      <c r="I211" s="19">
        <v>175000000000</v>
      </c>
      <c r="J211" s="18">
        <v>0.4</v>
      </c>
      <c r="K211" s="18">
        <v>0.7</v>
      </c>
      <c r="L211" s="17">
        <v>60000000000</v>
      </c>
      <c r="M211" s="18">
        <v>0.5</v>
      </c>
      <c r="N211" s="18">
        <v>0.53857142857142859</v>
      </c>
    </row>
    <row r="212" spans="1:14" x14ac:dyDescent="0.25">
      <c r="A212" s="92">
        <v>45161</v>
      </c>
      <c r="B212" s="51" t="s">
        <v>49</v>
      </c>
      <c r="C212" s="52" t="s">
        <v>35</v>
      </c>
      <c r="D212" s="52" t="s">
        <v>14</v>
      </c>
      <c r="E212" s="92">
        <v>45162</v>
      </c>
      <c r="F212" s="92">
        <v>45190</v>
      </c>
      <c r="G212" s="16">
        <v>80000000000</v>
      </c>
      <c r="H212" s="20">
        <v>0.95</v>
      </c>
      <c r="I212" s="19">
        <v>130000000000</v>
      </c>
      <c r="J212" s="18">
        <v>0.55000000000000004</v>
      </c>
      <c r="K212" s="18">
        <v>0.8</v>
      </c>
      <c r="L212" s="17">
        <v>80000000000</v>
      </c>
      <c r="M212" s="18">
        <v>0.8</v>
      </c>
      <c r="N212" s="18">
        <v>0.72307692307692306</v>
      </c>
    </row>
    <row r="213" spans="1:14" x14ac:dyDescent="0.25">
      <c r="A213" s="92">
        <v>45161</v>
      </c>
      <c r="B213" s="51" t="s">
        <v>49</v>
      </c>
      <c r="C213" s="52" t="s">
        <v>35</v>
      </c>
      <c r="D213" s="52" t="s">
        <v>15</v>
      </c>
      <c r="E213" s="92">
        <v>45162</v>
      </c>
      <c r="F213" s="92">
        <v>45253</v>
      </c>
      <c r="G213" s="16">
        <v>120000000000</v>
      </c>
      <c r="H213" s="20">
        <v>1.45</v>
      </c>
      <c r="I213" s="19">
        <v>190907000000</v>
      </c>
      <c r="J213" s="18">
        <v>0.5</v>
      </c>
      <c r="K213" s="18">
        <v>1.3</v>
      </c>
      <c r="L213" s="17">
        <v>120000000000</v>
      </c>
      <c r="M213" s="18">
        <v>1.3</v>
      </c>
      <c r="N213" s="18">
        <v>1.2191459715987361</v>
      </c>
    </row>
    <row r="214" spans="1:14" x14ac:dyDescent="0.25">
      <c r="A214" s="92">
        <v>45161</v>
      </c>
      <c r="B214" s="51" t="s">
        <v>49</v>
      </c>
      <c r="C214" s="52" t="s">
        <v>35</v>
      </c>
      <c r="D214" s="52" t="s">
        <v>16</v>
      </c>
      <c r="E214" s="92">
        <v>45162</v>
      </c>
      <c r="F214" s="92">
        <v>45344</v>
      </c>
      <c r="G214" s="16">
        <v>10000000000</v>
      </c>
      <c r="H214" s="20">
        <v>1.48</v>
      </c>
      <c r="I214" s="19"/>
      <c r="J214" s="18"/>
      <c r="K214" s="18"/>
      <c r="L214" s="17"/>
      <c r="M214" s="18"/>
      <c r="N214" s="18"/>
    </row>
    <row r="215" spans="1:14" x14ac:dyDescent="0.25">
      <c r="A215" s="92">
        <v>45161</v>
      </c>
      <c r="B215" s="51" t="s">
        <v>49</v>
      </c>
      <c r="C215" s="52" t="s">
        <v>35</v>
      </c>
      <c r="D215" s="52" t="s">
        <v>17</v>
      </c>
      <c r="E215" s="92">
        <v>45162</v>
      </c>
      <c r="F215" s="92">
        <v>45526</v>
      </c>
      <c r="G215" s="16">
        <v>10000000000</v>
      </c>
      <c r="H215" s="20">
        <v>1.5</v>
      </c>
      <c r="I215" s="19"/>
      <c r="J215" s="18"/>
      <c r="K215" s="18"/>
      <c r="L215" s="17"/>
      <c r="M215" s="18"/>
      <c r="N215" s="18"/>
    </row>
    <row r="216" spans="1:14" x14ac:dyDescent="0.25">
      <c r="A216" s="92">
        <v>45161</v>
      </c>
      <c r="B216" s="51" t="s">
        <v>49</v>
      </c>
      <c r="C216" s="52" t="s">
        <v>34</v>
      </c>
      <c r="D216" s="52" t="s">
        <v>12</v>
      </c>
      <c r="E216" s="92">
        <v>45162</v>
      </c>
      <c r="F216" s="92">
        <v>45169</v>
      </c>
      <c r="G216" s="16">
        <v>5000000</v>
      </c>
      <c r="H216" s="20">
        <v>0.45</v>
      </c>
      <c r="I216" s="19">
        <v>13900000</v>
      </c>
      <c r="J216" s="18">
        <v>0.18</v>
      </c>
      <c r="K216" s="18">
        <v>0.45</v>
      </c>
      <c r="L216" s="17">
        <v>5000000</v>
      </c>
      <c r="M216" s="18">
        <v>0.18</v>
      </c>
      <c r="N216" s="18">
        <v>0.24330935251798561</v>
      </c>
    </row>
    <row r="217" spans="1:14" x14ac:dyDescent="0.25">
      <c r="A217" s="92">
        <v>45161</v>
      </c>
      <c r="B217" s="51" t="s">
        <v>49</v>
      </c>
      <c r="C217" s="52" t="s">
        <v>34</v>
      </c>
      <c r="D217" s="52" t="s">
        <v>13</v>
      </c>
      <c r="E217" s="92">
        <v>45162</v>
      </c>
      <c r="F217" s="92">
        <v>45176</v>
      </c>
      <c r="G217" s="16">
        <v>5000000</v>
      </c>
      <c r="H217" s="20">
        <v>0.52</v>
      </c>
      <c r="I217" s="19">
        <v>13900000</v>
      </c>
      <c r="J217" s="18">
        <v>0.19</v>
      </c>
      <c r="K217" s="18">
        <v>0.45</v>
      </c>
      <c r="L217" s="17">
        <v>5000000</v>
      </c>
      <c r="M217" s="18">
        <v>0.2</v>
      </c>
      <c r="N217" s="18">
        <v>0.26841726618705042</v>
      </c>
    </row>
    <row r="218" spans="1:14" x14ac:dyDescent="0.25">
      <c r="A218" s="92">
        <v>45161</v>
      </c>
      <c r="B218" s="51" t="s">
        <v>49</v>
      </c>
      <c r="C218" s="52" t="s">
        <v>34</v>
      </c>
      <c r="D218" s="52" t="s">
        <v>14</v>
      </c>
      <c r="E218" s="92">
        <v>45162</v>
      </c>
      <c r="F218" s="92">
        <v>45190</v>
      </c>
      <c r="G218" s="17">
        <v>5000000</v>
      </c>
      <c r="H218" s="20">
        <v>0.55000000000000004</v>
      </c>
      <c r="I218" s="19">
        <v>13900000</v>
      </c>
      <c r="J218" s="18">
        <v>0.19</v>
      </c>
      <c r="K218" s="18">
        <v>0.5</v>
      </c>
      <c r="L218" s="17">
        <v>5000000</v>
      </c>
      <c r="M218" s="18">
        <v>0.25</v>
      </c>
      <c r="N218" s="18">
        <v>0.30079136690647479</v>
      </c>
    </row>
    <row r="219" spans="1:14" x14ac:dyDescent="0.25">
      <c r="A219" s="92">
        <v>45161</v>
      </c>
      <c r="B219" s="51" t="s">
        <v>49</v>
      </c>
      <c r="C219" s="52" t="s">
        <v>34</v>
      </c>
      <c r="D219" s="52" t="s">
        <v>15</v>
      </c>
      <c r="E219" s="92">
        <v>45162</v>
      </c>
      <c r="F219" s="92">
        <v>45253</v>
      </c>
      <c r="G219" s="16">
        <v>30000000</v>
      </c>
      <c r="H219" s="20">
        <v>1.02</v>
      </c>
      <c r="I219" s="19">
        <v>3976000</v>
      </c>
      <c r="J219" s="18">
        <v>0.2</v>
      </c>
      <c r="K219" s="18">
        <v>1.02</v>
      </c>
      <c r="L219" s="17">
        <v>3976000</v>
      </c>
      <c r="M219" s="18">
        <v>1.02</v>
      </c>
      <c r="N219" s="18">
        <v>0.72899899396378265</v>
      </c>
    </row>
    <row r="220" spans="1:14" x14ac:dyDescent="0.25">
      <c r="A220" s="92">
        <v>45161</v>
      </c>
      <c r="B220" s="51" t="s">
        <v>49</v>
      </c>
      <c r="C220" s="52" t="s">
        <v>34</v>
      </c>
      <c r="D220" s="52" t="s">
        <v>16</v>
      </c>
      <c r="E220" s="92">
        <v>45162</v>
      </c>
      <c r="F220" s="92">
        <v>45344</v>
      </c>
      <c r="G220" s="16">
        <v>25000000</v>
      </c>
      <c r="H220" s="20">
        <v>1.06</v>
      </c>
      <c r="I220" s="19">
        <v>8100000</v>
      </c>
      <c r="J220" s="18">
        <v>1</v>
      </c>
      <c r="K220" s="18">
        <v>1.06</v>
      </c>
      <c r="L220" s="17">
        <v>8100000</v>
      </c>
      <c r="M220" s="18">
        <v>1.06</v>
      </c>
      <c r="N220" s="18">
        <v>1.037037037037037</v>
      </c>
    </row>
    <row r="221" spans="1:14" x14ac:dyDescent="0.25">
      <c r="A221" s="92">
        <v>45161</v>
      </c>
      <c r="B221" s="51" t="s">
        <v>49</v>
      </c>
      <c r="C221" s="52" t="s">
        <v>34</v>
      </c>
      <c r="D221" s="52" t="s">
        <v>17</v>
      </c>
      <c r="E221" s="92">
        <v>45162</v>
      </c>
      <c r="F221" s="92">
        <v>45526</v>
      </c>
      <c r="G221" s="16">
        <v>30000000</v>
      </c>
      <c r="H221" s="20">
        <v>1.08</v>
      </c>
      <c r="I221" s="19">
        <v>48150000</v>
      </c>
      <c r="J221" s="18">
        <v>1.02</v>
      </c>
      <c r="K221" s="18">
        <v>1.08</v>
      </c>
      <c r="L221" s="17">
        <v>30000000</v>
      </c>
      <c r="M221" s="18">
        <v>1.05</v>
      </c>
      <c r="N221" s="18">
        <v>1.0366770508826579</v>
      </c>
    </row>
    <row r="222" spans="1:14" x14ac:dyDescent="0.25">
      <c r="A222" s="92">
        <v>45168</v>
      </c>
      <c r="B222" s="51" t="s">
        <v>49</v>
      </c>
      <c r="C222" s="52" t="s">
        <v>35</v>
      </c>
      <c r="D222" s="52" t="s">
        <v>12</v>
      </c>
      <c r="E222" s="92">
        <v>45169</v>
      </c>
      <c r="F222" s="92">
        <v>45176</v>
      </c>
      <c r="G222" s="16">
        <v>60000000000</v>
      </c>
      <c r="H222" s="20">
        <v>0.75</v>
      </c>
      <c r="I222" s="19">
        <v>205000000000</v>
      </c>
      <c r="J222" s="18">
        <v>0.39</v>
      </c>
      <c r="K222" s="18">
        <v>0.73</v>
      </c>
      <c r="L222" s="17">
        <v>60000000000</v>
      </c>
      <c r="M222" s="18">
        <v>0.45</v>
      </c>
      <c r="N222" s="18">
        <v>0.57268292682926825</v>
      </c>
    </row>
    <row r="223" spans="1:14" x14ac:dyDescent="0.25">
      <c r="A223" s="92">
        <v>45168</v>
      </c>
      <c r="B223" s="51" t="s">
        <v>49</v>
      </c>
      <c r="C223" s="52" t="s">
        <v>35</v>
      </c>
      <c r="D223" s="52" t="s">
        <v>13</v>
      </c>
      <c r="E223" s="92">
        <v>45169</v>
      </c>
      <c r="F223" s="92">
        <v>45183</v>
      </c>
      <c r="G223" s="16">
        <v>60000000000</v>
      </c>
      <c r="H223" s="20">
        <v>0.8</v>
      </c>
      <c r="I223" s="19">
        <v>130000000000</v>
      </c>
      <c r="J223" s="18">
        <v>0.4</v>
      </c>
      <c r="K223" s="18">
        <v>0.68</v>
      </c>
      <c r="L223" s="17">
        <v>60000000000</v>
      </c>
      <c r="M223" s="18">
        <v>0.5</v>
      </c>
      <c r="N223" s="18">
        <v>0.56000000000000005</v>
      </c>
    </row>
    <row r="224" spans="1:14" x14ac:dyDescent="0.25">
      <c r="A224" s="92">
        <v>45168</v>
      </c>
      <c r="B224" s="51" t="s">
        <v>49</v>
      </c>
      <c r="C224" s="52" t="s">
        <v>35</v>
      </c>
      <c r="D224" s="52" t="s">
        <v>14</v>
      </c>
      <c r="E224" s="92">
        <v>45169</v>
      </c>
      <c r="F224" s="92">
        <v>45197</v>
      </c>
      <c r="G224" s="16">
        <v>80000000000</v>
      </c>
      <c r="H224" s="20">
        <v>0.95</v>
      </c>
      <c r="I224" s="19">
        <v>135000000000</v>
      </c>
      <c r="J224" s="18">
        <v>0.55000000000000004</v>
      </c>
      <c r="K224" s="18">
        <v>0.83</v>
      </c>
      <c r="L224" s="17">
        <v>80000000000</v>
      </c>
      <c r="M224" s="18">
        <v>0.83</v>
      </c>
      <c r="N224" s="18">
        <v>0.73814814814814811</v>
      </c>
    </row>
    <row r="225" spans="1:14" x14ac:dyDescent="0.25">
      <c r="A225" s="92">
        <v>45168</v>
      </c>
      <c r="B225" s="51" t="s">
        <v>49</v>
      </c>
      <c r="C225" s="52" t="s">
        <v>35</v>
      </c>
      <c r="D225" s="52" t="s">
        <v>15</v>
      </c>
      <c r="E225" s="92">
        <v>45169</v>
      </c>
      <c r="F225" s="92">
        <v>45260</v>
      </c>
      <c r="G225" s="16">
        <v>120000000000</v>
      </c>
      <c r="H225" s="20">
        <v>1.45</v>
      </c>
      <c r="I225" s="19">
        <v>160000000000</v>
      </c>
      <c r="J225" s="18">
        <v>1.05</v>
      </c>
      <c r="K225" s="18">
        <v>1.33</v>
      </c>
      <c r="L225" s="17">
        <v>120000000000</v>
      </c>
      <c r="M225" s="18">
        <v>1.33</v>
      </c>
      <c r="N225" s="18">
        <v>1.2250000000000001</v>
      </c>
    </row>
    <row r="226" spans="1:14" x14ac:dyDescent="0.25">
      <c r="A226" s="92">
        <v>45168</v>
      </c>
      <c r="B226" s="51" t="s">
        <v>49</v>
      </c>
      <c r="C226" s="52" t="s">
        <v>35</v>
      </c>
      <c r="D226" s="52" t="s">
        <v>16</v>
      </c>
      <c r="E226" s="92">
        <v>45169</v>
      </c>
      <c r="F226" s="92">
        <v>45351</v>
      </c>
      <c r="G226" s="16">
        <v>10000000000</v>
      </c>
      <c r="H226" s="20">
        <v>1.48</v>
      </c>
      <c r="I226" s="19"/>
      <c r="J226" s="18"/>
      <c r="K226" s="18"/>
      <c r="L226" s="17"/>
      <c r="M226" s="18"/>
      <c r="N226" s="18"/>
    </row>
    <row r="227" spans="1:14" x14ac:dyDescent="0.25">
      <c r="A227" s="92">
        <v>45168</v>
      </c>
      <c r="B227" s="51" t="s">
        <v>49</v>
      </c>
      <c r="C227" s="52" t="s">
        <v>35</v>
      </c>
      <c r="D227" s="52" t="s">
        <v>17</v>
      </c>
      <c r="E227" s="92">
        <v>45169</v>
      </c>
      <c r="F227" s="92">
        <v>45533</v>
      </c>
      <c r="G227" s="16">
        <v>10000000000</v>
      </c>
      <c r="H227" s="20">
        <v>1.5</v>
      </c>
      <c r="I227" s="19"/>
      <c r="J227" s="18"/>
      <c r="K227" s="18"/>
      <c r="L227" s="17"/>
      <c r="M227" s="18"/>
      <c r="N227" s="18"/>
    </row>
    <row r="228" spans="1:14" x14ac:dyDescent="0.25">
      <c r="A228" s="92">
        <v>45168</v>
      </c>
      <c r="B228" s="51" t="s">
        <v>49</v>
      </c>
      <c r="C228" s="52" t="s">
        <v>34</v>
      </c>
      <c r="D228" s="52" t="s">
        <v>12</v>
      </c>
      <c r="E228" s="92">
        <v>45169</v>
      </c>
      <c r="F228" s="92">
        <v>45176</v>
      </c>
      <c r="G228" s="16">
        <v>5000000</v>
      </c>
      <c r="H228" s="20">
        <v>0.45</v>
      </c>
      <c r="I228" s="19">
        <v>4900000</v>
      </c>
      <c r="J228" s="18">
        <v>0.18</v>
      </c>
      <c r="K228" s="18">
        <v>0.18</v>
      </c>
      <c r="L228" s="17">
        <v>4900000</v>
      </c>
      <c r="M228" s="18">
        <v>0.18</v>
      </c>
      <c r="N228" s="18">
        <v>0.18</v>
      </c>
    </row>
    <row r="229" spans="1:14" x14ac:dyDescent="0.25">
      <c r="A229" s="92">
        <v>45168</v>
      </c>
      <c r="B229" s="51" t="s">
        <v>49</v>
      </c>
      <c r="C229" s="52" t="s">
        <v>34</v>
      </c>
      <c r="D229" s="52" t="s">
        <v>13</v>
      </c>
      <c r="E229" s="92">
        <v>45169</v>
      </c>
      <c r="F229" s="92">
        <v>45183</v>
      </c>
      <c r="G229" s="16">
        <v>5000000</v>
      </c>
      <c r="H229" s="20">
        <v>0.52</v>
      </c>
      <c r="I229" s="19">
        <v>4900000</v>
      </c>
      <c r="J229" s="18">
        <v>0.19</v>
      </c>
      <c r="K229" s="18">
        <v>0.19</v>
      </c>
      <c r="L229" s="17">
        <v>4900000</v>
      </c>
      <c r="M229" s="18">
        <v>0.19</v>
      </c>
      <c r="N229" s="18">
        <v>0.19</v>
      </c>
    </row>
    <row r="230" spans="1:14" x14ac:dyDescent="0.25">
      <c r="A230" s="92">
        <v>45168</v>
      </c>
      <c r="B230" s="51" t="s">
        <v>49</v>
      </c>
      <c r="C230" s="52" t="s">
        <v>34</v>
      </c>
      <c r="D230" s="52" t="s">
        <v>14</v>
      </c>
      <c r="E230" s="92">
        <v>45169</v>
      </c>
      <c r="F230" s="92">
        <v>45197</v>
      </c>
      <c r="G230" s="17">
        <v>5000000</v>
      </c>
      <c r="H230" s="20">
        <v>0.55000000000000004</v>
      </c>
      <c r="I230" s="19">
        <v>4900000</v>
      </c>
      <c r="J230" s="18">
        <v>0.19</v>
      </c>
      <c r="K230" s="18">
        <v>0.19</v>
      </c>
      <c r="L230" s="17">
        <v>4900000</v>
      </c>
      <c r="M230" s="18">
        <v>0.19</v>
      </c>
      <c r="N230" s="18">
        <v>0.19</v>
      </c>
    </row>
    <row r="231" spans="1:14" x14ac:dyDescent="0.25">
      <c r="A231" s="92">
        <v>45168</v>
      </c>
      <c r="B231" s="51" t="s">
        <v>49</v>
      </c>
      <c r="C231" s="52" t="s">
        <v>34</v>
      </c>
      <c r="D231" s="52" t="s">
        <v>15</v>
      </c>
      <c r="E231" s="92">
        <v>45169</v>
      </c>
      <c r="F231" s="92">
        <v>45260</v>
      </c>
      <c r="G231" s="16">
        <v>30000000</v>
      </c>
      <c r="H231" s="20">
        <v>1.02</v>
      </c>
      <c r="I231" s="19">
        <v>109000</v>
      </c>
      <c r="J231" s="18">
        <v>0.7</v>
      </c>
      <c r="K231" s="18">
        <v>0.7</v>
      </c>
      <c r="L231" s="17">
        <v>109000</v>
      </c>
      <c r="M231" s="18">
        <v>0.7</v>
      </c>
      <c r="N231" s="18">
        <v>0.7</v>
      </c>
    </row>
    <row r="232" spans="1:14" x14ac:dyDescent="0.25">
      <c r="A232" s="92">
        <v>45168</v>
      </c>
      <c r="B232" s="51" t="s">
        <v>49</v>
      </c>
      <c r="C232" s="52" t="s">
        <v>34</v>
      </c>
      <c r="D232" s="52" t="s">
        <v>16</v>
      </c>
      <c r="E232" s="92">
        <v>45169</v>
      </c>
      <c r="F232" s="92">
        <v>45351</v>
      </c>
      <c r="G232" s="16">
        <v>25000000</v>
      </c>
      <c r="H232" s="20">
        <v>1.06</v>
      </c>
      <c r="I232" s="19">
        <v>35000000</v>
      </c>
      <c r="J232" s="18">
        <v>1</v>
      </c>
      <c r="K232" s="18">
        <v>1.05</v>
      </c>
      <c r="L232" s="17">
        <v>25000000</v>
      </c>
      <c r="M232" s="18">
        <v>1.05</v>
      </c>
      <c r="N232" s="18">
        <v>1.028571428571428</v>
      </c>
    </row>
    <row r="233" spans="1:14" x14ac:dyDescent="0.25">
      <c r="A233" s="92">
        <v>45168</v>
      </c>
      <c r="B233" s="51" t="s">
        <v>49</v>
      </c>
      <c r="C233" s="52" t="s">
        <v>34</v>
      </c>
      <c r="D233" s="52" t="s">
        <v>17</v>
      </c>
      <c r="E233" s="92">
        <v>45169</v>
      </c>
      <c r="F233" s="92">
        <v>45533</v>
      </c>
      <c r="G233" s="16">
        <v>30000000</v>
      </c>
      <c r="H233" s="20">
        <v>1.08</v>
      </c>
      <c r="I233" s="19">
        <v>38050000</v>
      </c>
      <c r="J233" s="18">
        <v>1.02</v>
      </c>
      <c r="K233" s="18">
        <v>1.06</v>
      </c>
      <c r="L233" s="17">
        <v>30000000</v>
      </c>
      <c r="M233" s="18">
        <v>1.06</v>
      </c>
      <c r="N233" s="18">
        <v>1.054717477003942</v>
      </c>
    </row>
    <row r="234" spans="1:14" x14ac:dyDescent="0.25">
      <c r="A234" s="92">
        <v>45175</v>
      </c>
      <c r="B234" s="51" t="s">
        <v>49</v>
      </c>
      <c r="C234" s="52" t="s">
        <v>35</v>
      </c>
      <c r="D234" s="52" t="s">
        <v>12</v>
      </c>
      <c r="E234" s="92">
        <v>45176</v>
      </c>
      <c r="F234" s="92">
        <v>45183</v>
      </c>
      <c r="G234" s="16">
        <v>120000000000</v>
      </c>
      <c r="H234" s="20">
        <v>0.6</v>
      </c>
      <c r="I234" s="19">
        <v>195000000000</v>
      </c>
      <c r="J234" s="18">
        <v>0.39</v>
      </c>
      <c r="K234" s="18">
        <v>0.5</v>
      </c>
      <c r="L234" s="17">
        <v>120000000000</v>
      </c>
      <c r="M234" s="18">
        <v>0.45</v>
      </c>
      <c r="N234" s="18">
        <v>0.44</v>
      </c>
    </row>
    <row r="235" spans="1:14" x14ac:dyDescent="0.25">
      <c r="A235" s="92">
        <v>45175</v>
      </c>
      <c r="B235" s="51" t="s">
        <v>49</v>
      </c>
      <c r="C235" s="52" t="s">
        <v>35</v>
      </c>
      <c r="D235" s="52" t="s">
        <v>13</v>
      </c>
      <c r="E235" s="92">
        <v>45176</v>
      </c>
      <c r="F235" s="92">
        <v>45190</v>
      </c>
      <c r="G235" s="16">
        <v>120000000000</v>
      </c>
      <c r="H235" s="20">
        <v>0.65</v>
      </c>
      <c r="I235" s="19">
        <v>165000000000</v>
      </c>
      <c r="J235" s="18">
        <v>0.45</v>
      </c>
      <c r="K235" s="18">
        <v>0.5</v>
      </c>
      <c r="L235" s="17">
        <v>120000000000</v>
      </c>
      <c r="M235" s="18">
        <v>0.5</v>
      </c>
      <c r="N235" s="18">
        <v>0.49242424242424238</v>
      </c>
    </row>
    <row r="236" spans="1:14" x14ac:dyDescent="0.25">
      <c r="A236" s="92">
        <v>45175</v>
      </c>
      <c r="B236" s="51" t="s">
        <v>49</v>
      </c>
      <c r="C236" s="52" t="s">
        <v>35</v>
      </c>
      <c r="D236" s="52" t="s">
        <v>14</v>
      </c>
      <c r="E236" s="92">
        <v>45176</v>
      </c>
      <c r="F236" s="92">
        <v>45204</v>
      </c>
      <c r="G236" s="16">
        <v>160000000000</v>
      </c>
      <c r="H236" s="20">
        <v>0.8</v>
      </c>
      <c r="I236" s="19">
        <v>124000000000</v>
      </c>
      <c r="J236" s="18">
        <v>0.5</v>
      </c>
      <c r="K236" s="18">
        <v>0.7</v>
      </c>
      <c r="L236" s="17">
        <v>124000000000</v>
      </c>
      <c r="M236" s="18">
        <v>0.7</v>
      </c>
      <c r="N236" s="18">
        <v>0.64516129032258063</v>
      </c>
    </row>
    <row r="237" spans="1:14" x14ac:dyDescent="0.25">
      <c r="A237" s="92">
        <v>45175</v>
      </c>
      <c r="B237" s="51" t="s">
        <v>49</v>
      </c>
      <c r="C237" s="52" t="s">
        <v>35</v>
      </c>
      <c r="D237" s="52" t="s">
        <v>15</v>
      </c>
      <c r="E237" s="92">
        <v>45176</v>
      </c>
      <c r="F237" s="92">
        <v>45267</v>
      </c>
      <c r="G237" s="16">
        <v>240000000000</v>
      </c>
      <c r="H237" s="20">
        <v>1.3</v>
      </c>
      <c r="I237" s="19">
        <v>162600000000</v>
      </c>
      <c r="J237" s="18">
        <v>0.6</v>
      </c>
      <c r="K237" s="18">
        <v>1.2</v>
      </c>
      <c r="L237" s="17">
        <v>162600000000</v>
      </c>
      <c r="M237" s="18">
        <v>1.2</v>
      </c>
      <c r="N237" s="18">
        <v>1.146125461254613</v>
      </c>
    </row>
    <row r="238" spans="1:14" x14ac:dyDescent="0.25">
      <c r="A238" s="92">
        <v>45175</v>
      </c>
      <c r="B238" s="51" t="s">
        <v>49</v>
      </c>
      <c r="C238" s="52" t="s">
        <v>35</v>
      </c>
      <c r="D238" s="52" t="s">
        <v>16</v>
      </c>
      <c r="E238" s="92">
        <v>45176</v>
      </c>
      <c r="F238" s="92">
        <v>45358</v>
      </c>
      <c r="G238" s="16">
        <v>20000000000</v>
      </c>
      <c r="H238" s="20">
        <v>1.33</v>
      </c>
      <c r="I238" s="19">
        <v>200000000</v>
      </c>
      <c r="J238" s="18">
        <v>1</v>
      </c>
      <c r="K238" s="18">
        <v>1</v>
      </c>
      <c r="L238" s="17">
        <v>200000000</v>
      </c>
      <c r="M238" s="18">
        <v>1</v>
      </c>
      <c r="N238" s="18">
        <v>1</v>
      </c>
    </row>
    <row r="239" spans="1:14" x14ac:dyDescent="0.25">
      <c r="A239" s="92">
        <v>45175</v>
      </c>
      <c r="B239" s="51" t="s">
        <v>49</v>
      </c>
      <c r="C239" s="52" t="s">
        <v>35</v>
      </c>
      <c r="D239" s="52" t="s">
        <v>17</v>
      </c>
      <c r="E239" s="92">
        <v>45176</v>
      </c>
      <c r="F239" s="92">
        <v>45540</v>
      </c>
      <c r="G239" s="16">
        <v>20000000000</v>
      </c>
      <c r="H239" s="20">
        <v>1.35</v>
      </c>
      <c r="I239" s="19">
        <v>1400000000</v>
      </c>
      <c r="J239" s="18">
        <v>1</v>
      </c>
      <c r="K239" s="18">
        <v>1</v>
      </c>
      <c r="L239" s="17">
        <v>1400000000</v>
      </c>
      <c r="M239" s="18">
        <v>1</v>
      </c>
      <c r="N239" s="18">
        <v>1</v>
      </c>
    </row>
    <row r="240" spans="1:14" x14ac:dyDescent="0.25">
      <c r="A240" s="92">
        <v>45175</v>
      </c>
      <c r="B240" s="51" t="s">
        <v>49</v>
      </c>
      <c r="C240" s="52" t="s">
        <v>34</v>
      </c>
      <c r="D240" s="52" t="s">
        <v>12</v>
      </c>
      <c r="E240" s="92">
        <v>45176</v>
      </c>
      <c r="F240" s="92">
        <v>45183</v>
      </c>
      <c r="G240" s="16">
        <v>5000000</v>
      </c>
      <c r="H240" s="20">
        <v>0.45</v>
      </c>
      <c r="I240" s="19">
        <v>4900000</v>
      </c>
      <c r="J240" s="18">
        <v>0.2</v>
      </c>
      <c r="K240" s="18">
        <v>0.2</v>
      </c>
      <c r="L240" s="17">
        <v>4900000</v>
      </c>
      <c r="M240" s="18">
        <v>0.2</v>
      </c>
      <c r="N240" s="18">
        <v>0.2</v>
      </c>
    </row>
    <row r="241" spans="1:14" x14ac:dyDescent="0.25">
      <c r="A241" s="92">
        <v>45175</v>
      </c>
      <c r="B241" s="51" t="s">
        <v>49</v>
      </c>
      <c r="C241" s="52" t="s">
        <v>34</v>
      </c>
      <c r="D241" s="52" t="s">
        <v>13</v>
      </c>
      <c r="E241" s="92">
        <v>45176</v>
      </c>
      <c r="F241" s="92">
        <v>45190</v>
      </c>
      <c r="G241" s="16">
        <v>5000000</v>
      </c>
      <c r="H241" s="20">
        <v>0.52</v>
      </c>
      <c r="I241" s="19">
        <v>4900000</v>
      </c>
      <c r="J241" s="18">
        <v>0.25</v>
      </c>
      <c r="K241" s="18">
        <v>0.25</v>
      </c>
      <c r="L241" s="17">
        <v>4900000</v>
      </c>
      <c r="M241" s="18">
        <v>0.25</v>
      </c>
      <c r="N241" s="18">
        <v>0.25</v>
      </c>
    </row>
    <row r="242" spans="1:14" x14ac:dyDescent="0.25">
      <c r="A242" s="92">
        <v>45175</v>
      </c>
      <c r="B242" s="51" t="s">
        <v>49</v>
      </c>
      <c r="C242" s="52" t="s">
        <v>34</v>
      </c>
      <c r="D242" s="52" t="s">
        <v>14</v>
      </c>
      <c r="E242" s="92">
        <v>45176</v>
      </c>
      <c r="F242" s="92">
        <v>45204</v>
      </c>
      <c r="G242" s="17">
        <v>5000000</v>
      </c>
      <c r="H242" s="20">
        <v>0.55000000000000004</v>
      </c>
      <c r="I242" s="19">
        <v>4900000</v>
      </c>
      <c r="J242" s="18">
        <v>0.25</v>
      </c>
      <c r="K242" s="18">
        <v>0.25</v>
      </c>
      <c r="L242" s="17">
        <v>4900000</v>
      </c>
      <c r="M242" s="18">
        <v>0.25</v>
      </c>
      <c r="N242" s="18">
        <v>0.25</v>
      </c>
    </row>
    <row r="243" spans="1:14" x14ac:dyDescent="0.25">
      <c r="A243" s="92">
        <v>45175</v>
      </c>
      <c r="B243" s="51" t="s">
        <v>49</v>
      </c>
      <c r="C243" s="52" t="s">
        <v>34</v>
      </c>
      <c r="D243" s="52" t="s">
        <v>15</v>
      </c>
      <c r="E243" s="92">
        <v>45176</v>
      </c>
      <c r="F243" s="92">
        <v>45267</v>
      </c>
      <c r="G243" s="16">
        <v>30000000</v>
      </c>
      <c r="H243" s="20">
        <v>1.02</v>
      </c>
      <c r="I243" s="19">
        <v>300000</v>
      </c>
      <c r="J243" s="18">
        <v>0.5</v>
      </c>
      <c r="K243" s="18">
        <v>0.5</v>
      </c>
      <c r="L243" s="17">
        <v>300000</v>
      </c>
      <c r="M243" s="18">
        <v>0.5</v>
      </c>
      <c r="N243" s="18">
        <v>0.5</v>
      </c>
    </row>
    <row r="244" spans="1:14" x14ac:dyDescent="0.25">
      <c r="A244" s="92">
        <v>45175</v>
      </c>
      <c r="B244" s="51" t="s">
        <v>49</v>
      </c>
      <c r="C244" s="52" t="s">
        <v>34</v>
      </c>
      <c r="D244" s="52" t="s">
        <v>16</v>
      </c>
      <c r="E244" s="92">
        <v>45176</v>
      </c>
      <c r="F244" s="92">
        <v>45358</v>
      </c>
      <c r="G244" s="16">
        <v>25000000</v>
      </c>
      <c r="H244" s="20">
        <v>1.06</v>
      </c>
      <c r="I244" s="19">
        <v>3100000</v>
      </c>
      <c r="J244" s="18">
        <v>1.06</v>
      </c>
      <c r="K244" s="18">
        <v>1.06</v>
      </c>
      <c r="L244" s="17">
        <v>3100000</v>
      </c>
      <c r="M244" s="18">
        <v>1.06</v>
      </c>
      <c r="N244" s="18">
        <v>1.06</v>
      </c>
    </row>
    <row r="245" spans="1:14" x14ac:dyDescent="0.25">
      <c r="A245" s="92">
        <v>45175</v>
      </c>
      <c r="B245" s="51" t="s">
        <v>49</v>
      </c>
      <c r="C245" s="52" t="s">
        <v>34</v>
      </c>
      <c r="D245" s="52" t="s">
        <v>17</v>
      </c>
      <c r="E245" s="92">
        <v>45176</v>
      </c>
      <c r="F245" s="92">
        <v>45540</v>
      </c>
      <c r="G245" s="16">
        <v>30000000</v>
      </c>
      <c r="H245" s="20">
        <v>1.08</v>
      </c>
      <c r="I245" s="19">
        <v>36500000</v>
      </c>
      <c r="J245" s="18">
        <v>1</v>
      </c>
      <c r="K245" s="18">
        <v>1.08</v>
      </c>
      <c r="L245" s="17">
        <v>30000000</v>
      </c>
      <c r="M245" s="18">
        <v>1.05</v>
      </c>
      <c r="N245" s="18">
        <v>1.039945205479452</v>
      </c>
    </row>
    <row r="246" spans="1:14" x14ac:dyDescent="0.25">
      <c r="A246" s="92">
        <v>45182</v>
      </c>
      <c r="B246" s="51" t="s">
        <v>49</v>
      </c>
      <c r="C246" s="52" t="s">
        <v>35</v>
      </c>
      <c r="D246" s="52" t="s">
        <v>12</v>
      </c>
      <c r="E246" s="92">
        <v>45183</v>
      </c>
      <c r="F246" s="92">
        <v>45190</v>
      </c>
      <c r="G246" s="16">
        <v>200000000000</v>
      </c>
      <c r="H246" s="20">
        <v>0.3</v>
      </c>
      <c r="I246" s="19">
        <v>208000000000</v>
      </c>
      <c r="J246" s="18">
        <v>0.1</v>
      </c>
      <c r="K246" s="18">
        <v>0.3</v>
      </c>
      <c r="L246" s="17">
        <v>200000000000</v>
      </c>
      <c r="M246" s="18">
        <v>0.3</v>
      </c>
      <c r="N246" s="18">
        <v>0.26586538461538461</v>
      </c>
    </row>
    <row r="247" spans="1:14" x14ac:dyDescent="0.25">
      <c r="A247" s="92">
        <v>45182</v>
      </c>
      <c r="B247" s="51" t="s">
        <v>49</v>
      </c>
      <c r="C247" s="52" t="s">
        <v>35</v>
      </c>
      <c r="D247" s="52" t="s">
        <v>13</v>
      </c>
      <c r="E247" s="92">
        <v>45183</v>
      </c>
      <c r="F247" s="92">
        <v>45197</v>
      </c>
      <c r="G247" s="16">
        <v>180000000000</v>
      </c>
      <c r="H247" s="20">
        <v>0.35</v>
      </c>
      <c r="I247" s="19">
        <v>125000000000</v>
      </c>
      <c r="J247" s="18">
        <v>0.3</v>
      </c>
      <c r="K247" s="18">
        <v>0.35</v>
      </c>
      <c r="L247" s="17">
        <v>125000000000</v>
      </c>
      <c r="M247" s="18">
        <v>0.35</v>
      </c>
      <c r="N247" s="18">
        <v>0.32600000000000001</v>
      </c>
    </row>
    <row r="248" spans="1:14" x14ac:dyDescent="0.25">
      <c r="A248" s="92">
        <v>45182</v>
      </c>
      <c r="B248" s="51" t="s">
        <v>49</v>
      </c>
      <c r="C248" s="52" t="s">
        <v>35</v>
      </c>
      <c r="D248" s="52" t="s">
        <v>14</v>
      </c>
      <c r="E248" s="92">
        <v>45183</v>
      </c>
      <c r="F248" s="92">
        <v>45211</v>
      </c>
      <c r="G248" s="16">
        <v>160000000000</v>
      </c>
      <c r="H248" s="20">
        <v>0.8</v>
      </c>
      <c r="I248" s="19">
        <v>85000000000</v>
      </c>
      <c r="J248" s="18">
        <v>0.5</v>
      </c>
      <c r="K248" s="18">
        <v>0.7</v>
      </c>
      <c r="L248" s="17">
        <v>85000000000</v>
      </c>
      <c r="M248" s="18">
        <v>0.7</v>
      </c>
      <c r="N248" s="18">
        <v>0.68823529411764706</v>
      </c>
    </row>
    <row r="249" spans="1:14" x14ac:dyDescent="0.25">
      <c r="A249" s="92">
        <v>45182</v>
      </c>
      <c r="B249" s="51" t="s">
        <v>49</v>
      </c>
      <c r="C249" s="52" t="s">
        <v>35</v>
      </c>
      <c r="D249" s="52" t="s">
        <v>15</v>
      </c>
      <c r="E249" s="92">
        <v>45183</v>
      </c>
      <c r="F249" s="92">
        <v>45274</v>
      </c>
      <c r="G249" s="16">
        <v>240000000000</v>
      </c>
      <c r="H249" s="20">
        <v>1.3</v>
      </c>
      <c r="I249" s="19">
        <v>116420000000</v>
      </c>
      <c r="J249" s="18">
        <v>1</v>
      </c>
      <c r="K249" s="18">
        <v>1.3</v>
      </c>
      <c r="L249" s="17">
        <v>116420000000</v>
      </c>
      <c r="M249" s="18">
        <v>1.3</v>
      </c>
      <c r="N249" s="18">
        <v>1.1291874248410929</v>
      </c>
    </row>
    <row r="250" spans="1:14" x14ac:dyDescent="0.25">
      <c r="A250" s="92">
        <v>45182</v>
      </c>
      <c r="B250" s="51" t="s">
        <v>49</v>
      </c>
      <c r="C250" s="52" t="s">
        <v>35</v>
      </c>
      <c r="D250" s="52" t="s">
        <v>16</v>
      </c>
      <c r="E250" s="92">
        <v>45183</v>
      </c>
      <c r="F250" s="92">
        <v>45365</v>
      </c>
      <c r="G250" s="16">
        <v>20000000000</v>
      </c>
      <c r="H250" s="20">
        <v>1.33</v>
      </c>
      <c r="I250" s="19"/>
      <c r="J250" s="18"/>
      <c r="K250" s="18"/>
      <c r="L250" s="17"/>
      <c r="M250" s="18"/>
      <c r="N250" s="18"/>
    </row>
    <row r="251" spans="1:14" x14ac:dyDescent="0.25">
      <c r="A251" s="92">
        <v>45182</v>
      </c>
      <c r="B251" s="51" t="s">
        <v>49</v>
      </c>
      <c r="C251" s="52" t="s">
        <v>35</v>
      </c>
      <c r="D251" s="52" t="s">
        <v>17</v>
      </c>
      <c r="E251" s="92">
        <v>45183</v>
      </c>
      <c r="F251" s="92">
        <v>45547</v>
      </c>
      <c r="G251" s="16">
        <v>20000000000</v>
      </c>
      <c r="H251" s="20">
        <v>1.35</v>
      </c>
      <c r="I251" s="19">
        <v>600000000</v>
      </c>
      <c r="J251" s="18">
        <v>1</v>
      </c>
      <c r="K251" s="18">
        <v>1.35</v>
      </c>
      <c r="L251" s="17">
        <v>600000000</v>
      </c>
      <c r="M251" s="18">
        <v>1.35</v>
      </c>
      <c r="N251" s="18">
        <v>1.1166666666666669</v>
      </c>
    </row>
    <row r="252" spans="1:14" x14ac:dyDescent="0.25">
      <c r="A252" s="92">
        <v>45182</v>
      </c>
      <c r="B252" s="51" t="s">
        <v>49</v>
      </c>
      <c r="C252" s="52" t="s">
        <v>34</v>
      </c>
      <c r="D252" s="52" t="s">
        <v>12</v>
      </c>
      <c r="E252" s="92">
        <v>45183</v>
      </c>
      <c r="F252" s="92">
        <v>45190</v>
      </c>
      <c r="G252" s="16">
        <v>5000000</v>
      </c>
      <c r="H252" s="20">
        <v>0.45</v>
      </c>
      <c r="I252" s="19">
        <v>4900000</v>
      </c>
      <c r="J252" s="18">
        <v>0.25</v>
      </c>
      <c r="K252" s="18">
        <v>0.25</v>
      </c>
      <c r="L252" s="17">
        <v>4900000</v>
      </c>
      <c r="M252" s="18">
        <v>0.25</v>
      </c>
      <c r="N252" s="18">
        <v>0.25</v>
      </c>
    </row>
    <row r="253" spans="1:14" x14ac:dyDescent="0.25">
      <c r="A253" s="92">
        <v>45182</v>
      </c>
      <c r="B253" s="51" t="s">
        <v>49</v>
      </c>
      <c r="C253" s="52" t="s">
        <v>34</v>
      </c>
      <c r="D253" s="52" t="s">
        <v>13</v>
      </c>
      <c r="E253" s="92">
        <v>45183</v>
      </c>
      <c r="F253" s="92">
        <v>45197</v>
      </c>
      <c r="G253" s="16">
        <v>5000000</v>
      </c>
      <c r="H253" s="20">
        <v>0.52</v>
      </c>
      <c r="I253" s="19">
        <v>4900000</v>
      </c>
      <c r="J253" s="18">
        <v>0.49</v>
      </c>
      <c r="K253" s="18">
        <v>0.49</v>
      </c>
      <c r="L253" s="17">
        <v>4900000</v>
      </c>
      <c r="M253" s="18">
        <v>0.49</v>
      </c>
      <c r="N253" s="18">
        <v>0.49</v>
      </c>
    </row>
    <row r="254" spans="1:14" x14ac:dyDescent="0.25">
      <c r="A254" s="92">
        <v>45182</v>
      </c>
      <c r="B254" s="51" t="s">
        <v>49</v>
      </c>
      <c r="C254" s="52" t="s">
        <v>34</v>
      </c>
      <c r="D254" s="52" t="s">
        <v>14</v>
      </c>
      <c r="E254" s="92">
        <v>45183</v>
      </c>
      <c r="F254" s="92">
        <v>45211</v>
      </c>
      <c r="G254" s="17">
        <v>5000000</v>
      </c>
      <c r="H254" s="20">
        <v>0.55000000000000004</v>
      </c>
      <c r="I254" s="19">
        <v>4900000</v>
      </c>
      <c r="J254" s="18">
        <v>0.5</v>
      </c>
      <c r="K254" s="18">
        <v>0.5</v>
      </c>
      <c r="L254" s="17">
        <v>4900000</v>
      </c>
      <c r="M254" s="18">
        <v>0.5</v>
      </c>
      <c r="N254" s="18">
        <v>0.5</v>
      </c>
    </row>
    <row r="255" spans="1:14" x14ac:dyDescent="0.25">
      <c r="A255" s="92">
        <v>45182</v>
      </c>
      <c r="B255" s="51" t="s">
        <v>49</v>
      </c>
      <c r="C255" s="52" t="s">
        <v>34</v>
      </c>
      <c r="D255" s="52" t="s">
        <v>15</v>
      </c>
      <c r="E255" s="92">
        <v>45183</v>
      </c>
      <c r="F255" s="92">
        <v>45274</v>
      </c>
      <c r="G255" s="16">
        <v>30000000</v>
      </c>
      <c r="H255" s="20">
        <v>1.02</v>
      </c>
      <c r="I255" s="19">
        <v>13160000</v>
      </c>
      <c r="J255" s="18">
        <v>0.2</v>
      </c>
      <c r="K255" s="18">
        <v>0.8</v>
      </c>
      <c r="L255" s="17">
        <v>13160000</v>
      </c>
      <c r="M255" s="18">
        <v>0.8</v>
      </c>
      <c r="N255" s="18">
        <v>0.45231762917933133</v>
      </c>
    </row>
    <row r="256" spans="1:14" x14ac:dyDescent="0.25">
      <c r="A256" s="92">
        <v>45182</v>
      </c>
      <c r="B256" s="51" t="s">
        <v>49</v>
      </c>
      <c r="C256" s="52" t="s">
        <v>34</v>
      </c>
      <c r="D256" s="52" t="s">
        <v>16</v>
      </c>
      <c r="E256" s="92">
        <v>45183</v>
      </c>
      <c r="F256" s="92">
        <v>45365</v>
      </c>
      <c r="G256" s="16">
        <v>25000000</v>
      </c>
      <c r="H256" s="20">
        <v>1.06</v>
      </c>
      <c r="I256" s="19"/>
      <c r="J256" s="18"/>
      <c r="K256" s="18"/>
      <c r="L256" s="17"/>
      <c r="M256" s="18"/>
      <c r="N256" s="18"/>
    </row>
    <row r="257" spans="1:14" x14ac:dyDescent="0.25">
      <c r="A257" s="92">
        <v>45182</v>
      </c>
      <c r="B257" s="51" t="s">
        <v>49</v>
      </c>
      <c r="C257" s="52" t="s">
        <v>34</v>
      </c>
      <c r="D257" s="52" t="s">
        <v>17</v>
      </c>
      <c r="E257" s="92">
        <v>45183</v>
      </c>
      <c r="F257" s="92">
        <v>45547</v>
      </c>
      <c r="G257" s="16">
        <v>30000000</v>
      </c>
      <c r="H257" s="20">
        <v>1.08</v>
      </c>
      <c r="I257" s="19">
        <v>3050000</v>
      </c>
      <c r="J257" s="18">
        <v>0.9</v>
      </c>
      <c r="K257" s="18">
        <v>1.05</v>
      </c>
      <c r="L257" s="17">
        <v>3050000</v>
      </c>
      <c r="M257" s="18">
        <v>1.05</v>
      </c>
      <c r="N257" s="18">
        <v>1.047540983606557</v>
      </c>
    </row>
    <row r="258" spans="1:14" x14ac:dyDescent="0.25">
      <c r="A258" s="92">
        <v>45189</v>
      </c>
      <c r="B258" s="51" t="s">
        <v>49</v>
      </c>
      <c r="C258" s="52" t="s">
        <v>35</v>
      </c>
      <c r="D258" s="52" t="s">
        <v>12</v>
      </c>
      <c r="E258" s="92">
        <v>45190</v>
      </c>
      <c r="F258" s="92">
        <v>45197</v>
      </c>
      <c r="G258" s="16">
        <v>200000000000</v>
      </c>
      <c r="H258" s="20">
        <v>0.3</v>
      </c>
      <c r="I258" s="19">
        <v>121000000000</v>
      </c>
      <c r="J258" s="18">
        <v>0.1</v>
      </c>
      <c r="K258" s="18">
        <v>0.3</v>
      </c>
      <c r="L258" s="17">
        <v>121000000000</v>
      </c>
      <c r="M258" s="18">
        <v>0.3</v>
      </c>
      <c r="N258" s="18">
        <v>0.27107438016528917</v>
      </c>
    </row>
    <row r="259" spans="1:14" x14ac:dyDescent="0.25">
      <c r="A259" s="92">
        <v>45189</v>
      </c>
      <c r="B259" s="51" t="s">
        <v>49</v>
      </c>
      <c r="C259" s="52" t="s">
        <v>35</v>
      </c>
      <c r="D259" s="52" t="s">
        <v>13</v>
      </c>
      <c r="E259" s="92">
        <v>45190</v>
      </c>
      <c r="F259" s="92">
        <v>45204</v>
      </c>
      <c r="G259" s="16">
        <v>180000000000</v>
      </c>
      <c r="H259" s="20">
        <v>0.35</v>
      </c>
      <c r="I259" s="19">
        <v>135000000000</v>
      </c>
      <c r="J259" s="18">
        <v>0.3</v>
      </c>
      <c r="K259" s="18">
        <v>0.35</v>
      </c>
      <c r="L259" s="17">
        <v>135000000000</v>
      </c>
      <c r="M259" s="18">
        <v>0.35</v>
      </c>
      <c r="N259" s="18">
        <v>0.33148148148148149</v>
      </c>
    </row>
    <row r="260" spans="1:14" x14ac:dyDescent="0.25">
      <c r="A260" s="92">
        <v>45189</v>
      </c>
      <c r="B260" s="51" t="s">
        <v>49</v>
      </c>
      <c r="C260" s="52" t="s">
        <v>35</v>
      </c>
      <c r="D260" s="52" t="s">
        <v>14</v>
      </c>
      <c r="E260" s="92">
        <v>45190</v>
      </c>
      <c r="F260" s="92">
        <v>45218</v>
      </c>
      <c r="G260" s="16">
        <v>160000000000</v>
      </c>
      <c r="H260" s="20">
        <v>0.8</v>
      </c>
      <c r="I260" s="19">
        <v>57000000000</v>
      </c>
      <c r="J260" s="18">
        <v>0.5</v>
      </c>
      <c r="K260" s="18">
        <v>0.75</v>
      </c>
      <c r="L260" s="17">
        <v>57000000000</v>
      </c>
      <c r="M260" s="18">
        <v>0.75</v>
      </c>
      <c r="N260" s="18">
        <v>0.7192982456140351</v>
      </c>
    </row>
    <row r="261" spans="1:14" x14ac:dyDescent="0.25">
      <c r="A261" s="92">
        <v>45189</v>
      </c>
      <c r="B261" s="51" t="s">
        <v>49</v>
      </c>
      <c r="C261" s="52" t="s">
        <v>35</v>
      </c>
      <c r="D261" s="52" t="s">
        <v>15</v>
      </c>
      <c r="E261" s="92">
        <v>45190</v>
      </c>
      <c r="F261" s="92">
        <v>45281</v>
      </c>
      <c r="G261" s="16">
        <v>240000000000</v>
      </c>
      <c r="H261" s="20">
        <v>1.3</v>
      </c>
      <c r="I261" s="19">
        <v>112000000000</v>
      </c>
      <c r="J261" s="18">
        <v>1</v>
      </c>
      <c r="K261" s="18">
        <v>1.3</v>
      </c>
      <c r="L261" s="17">
        <v>112000000000</v>
      </c>
      <c r="M261" s="18">
        <v>1.3</v>
      </c>
      <c r="N261" s="18">
        <v>1.133928571428571</v>
      </c>
    </row>
    <row r="262" spans="1:14" x14ac:dyDescent="0.25">
      <c r="A262" s="92">
        <v>45189</v>
      </c>
      <c r="B262" s="51" t="s">
        <v>49</v>
      </c>
      <c r="C262" s="52" t="s">
        <v>35</v>
      </c>
      <c r="D262" s="52" t="s">
        <v>16</v>
      </c>
      <c r="E262" s="92">
        <v>45190</v>
      </c>
      <c r="F262" s="92">
        <v>45372</v>
      </c>
      <c r="G262" s="16">
        <v>20000000000</v>
      </c>
      <c r="H262" s="20">
        <v>1.33</v>
      </c>
      <c r="I262" s="19"/>
      <c r="J262" s="18"/>
      <c r="K262" s="18"/>
      <c r="L262" s="17"/>
      <c r="M262" s="18"/>
      <c r="N262" s="18"/>
    </row>
    <row r="263" spans="1:14" x14ac:dyDescent="0.25">
      <c r="A263" s="92">
        <v>45189</v>
      </c>
      <c r="B263" s="51" t="s">
        <v>49</v>
      </c>
      <c r="C263" s="52" t="s">
        <v>35</v>
      </c>
      <c r="D263" s="52" t="s">
        <v>17</v>
      </c>
      <c r="E263" s="92">
        <v>45190</v>
      </c>
      <c r="F263" s="92">
        <v>45554</v>
      </c>
      <c r="G263" s="16">
        <v>20000000000</v>
      </c>
      <c r="H263" s="20">
        <v>1.35</v>
      </c>
      <c r="I263" s="19"/>
      <c r="J263" s="18"/>
      <c r="K263" s="18"/>
      <c r="L263" s="17"/>
      <c r="M263" s="18"/>
      <c r="N263" s="18"/>
    </row>
    <row r="264" spans="1:14" x14ac:dyDescent="0.25">
      <c r="A264" s="92">
        <v>45189</v>
      </c>
      <c r="B264" s="51" t="s">
        <v>50</v>
      </c>
      <c r="C264" s="52" t="s">
        <v>35</v>
      </c>
      <c r="D264" s="52" t="s">
        <v>37</v>
      </c>
      <c r="E264" s="92">
        <v>45191</v>
      </c>
      <c r="F264" s="92">
        <v>46287</v>
      </c>
      <c r="G264" s="16" t="s">
        <v>54</v>
      </c>
      <c r="H264" s="20">
        <v>4.5</v>
      </c>
      <c r="I264" s="19">
        <v>18000000000</v>
      </c>
      <c r="J264" s="18">
        <v>5.2</v>
      </c>
      <c r="K264" s="18">
        <v>6.5</v>
      </c>
      <c r="L264" s="17">
        <v>8000000000</v>
      </c>
      <c r="M264" s="21"/>
      <c r="N264" s="18">
        <v>5.45</v>
      </c>
    </row>
    <row r="265" spans="1:14" x14ac:dyDescent="0.25">
      <c r="A265" s="92">
        <v>45189</v>
      </c>
      <c r="B265" s="51" t="s">
        <v>49</v>
      </c>
      <c r="C265" s="52" t="s">
        <v>34</v>
      </c>
      <c r="D265" s="52" t="s">
        <v>12</v>
      </c>
      <c r="E265" s="92">
        <v>45190</v>
      </c>
      <c r="F265" s="92">
        <v>45197</v>
      </c>
      <c r="G265" s="16">
        <v>5000000</v>
      </c>
      <c r="H265" s="20">
        <v>0.45</v>
      </c>
      <c r="I265" s="19">
        <v>10000000</v>
      </c>
      <c r="J265" s="18">
        <v>0.25</v>
      </c>
      <c r="K265" s="18">
        <v>0.43</v>
      </c>
      <c r="L265" s="17">
        <v>5000000</v>
      </c>
      <c r="M265" s="18">
        <v>0.25</v>
      </c>
      <c r="N265" s="18">
        <v>0.34</v>
      </c>
    </row>
    <row r="266" spans="1:14" x14ac:dyDescent="0.25">
      <c r="A266" s="92">
        <v>45189</v>
      </c>
      <c r="B266" s="51" t="s">
        <v>49</v>
      </c>
      <c r="C266" s="52" t="s">
        <v>34</v>
      </c>
      <c r="D266" s="52" t="s">
        <v>13</v>
      </c>
      <c r="E266" s="92">
        <v>45190</v>
      </c>
      <c r="F266" s="92">
        <v>45204</v>
      </c>
      <c r="G266" s="16">
        <v>5000000</v>
      </c>
      <c r="H266" s="20">
        <v>0.52</v>
      </c>
      <c r="I266" s="19">
        <v>10000000</v>
      </c>
      <c r="J266" s="18">
        <v>0.47</v>
      </c>
      <c r="K266" s="18">
        <v>0.5</v>
      </c>
      <c r="L266" s="17">
        <v>5000000</v>
      </c>
      <c r="M266" s="18">
        <v>0.47</v>
      </c>
      <c r="N266" s="18">
        <v>0.48499999999999999</v>
      </c>
    </row>
    <row r="267" spans="1:14" x14ac:dyDescent="0.25">
      <c r="A267" s="92">
        <v>45189</v>
      </c>
      <c r="B267" s="51" t="s">
        <v>49</v>
      </c>
      <c r="C267" s="52" t="s">
        <v>34</v>
      </c>
      <c r="D267" s="52" t="s">
        <v>14</v>
      </c>
      <c r="E267" s="92">
        <v>45190</v>
      </c>
      <c r="F267" s="92">
        <v>45218</v>
      </c>
      <c r="G267" s="17">
        <v>5000000</v>
      </c>
      <c r="H267" s="20">
        <v>0.55000000000000004</v>
      </c>
      <c r="I267" s="19">
        <v>5000000</v>
      </c>
      <c r="J267" s="18">
        <v>0.5</v>
      </c>
      <c r="K267" s="18">
        <v>0.5</v>
      </c>
      <c r="L267" s="17">
        <v>5000000</v>
      </c>
      <c r="M267" s="18">
        <v>0.5</v>
      </c>
      <c r="N267" s="18">
        <v>0.5</v>
      </c>
    </row>
    <row r="268" spans="1:14" x14ac:dyDescent="0.25">
      <c r="A268" s="92">
        <v>45189</v>
      </c>
      <c r="B268" s="51" t="s">
        <v>49</v>
      </c>
      <c r="C268" s="52" t="s">
        <v>34</v>
      </c>
      <c r="D268" s="52" t="s">
        <v>15</v>
      </c>
      <c r="E268" s="92">
        <v>45190</v>
      </c>
      <c r="F268" s="92">
        <v>45281</v>
      </c>
      <c r="G268" s="16">
        <v>30000000</v>
      </c>
      <c r="H268" s="20">
        <v>1.02</v>
      </c>
      <c r="I268" s="19">
        <v>2650000</v>
      </c>
      <c r="J268" s="18">
        <v>0.8</v>
      </c>
      <c r="K268" s="18">
        <v>0.9</v>
      </c>
      <c r="L268" s="17">
        <v>2650000</v>
      </c>
      <c r="M268" s="18">
        <v>0.9</v>
      </c>
      <c r="N268" s="18">
        <v>0.89433962264150946</v>
      </c>
    </row>
    <row r="269" spans="1:14" x14ac:dyDescent="0.25">
      <c r="A269" s="92">
        <v>45189</v>
      </c>
      <c r="B269" s="51" t="s">
        <v>49</v>
      </c>
      <c r="C269" s="52" t="s">
        <v>34</v>
      </c>
      <c r="D269" s="52" t="s">
        <v>16</v>
      </c>
      <c r="E269" s="92">
        <v>45190</v>
      </c>
      <c r="F269" s="92">
        <v>45372</v>
      </c>
      <c r="G269" s="16">
        <v>15000000</v>
      </c>
      <c r="H269" s="20">
        <v>1.06</v>
      </c>
      <c r="I269" s="19">
        <v>8300000.0000000009</v>
      </c>
      <c r="J269" s="18">
        <v>0.5</v>
      </c>
      <c r="K269" s="18">
        <v>0.5</v>
      </c>
      <c r="L269" s="17">
        <v>8300000.0000000009</v>
      </c>
      <c r="M269" s="18">
        <v>0.5</v>
      </c>
      <c r="N269" s="18">
        <v>0.5</v>
      </c>
    </row>
    <row r="270" spans="1:14" x14ac:dyDescent="0.25">
      <c r="A270" s="92">
        <v>45189</v>
      </c>
      <c r="B270" s="51" t="s">
        <v>49</v>
      </c>
      <c r="C270" s="52" t="s">
        <v>34</v>
      </c>
      <c r="D270" s="52" t="s">
        <v>17</v>
      </c>
      <c r="E270" s="92">
        <v>45190</v>
      </c>
      <c r="F270" s="92">
        <v>45554</v>
      </c>
      <c r="G270" s="16">
        <v>20000000</v>
      </c>
      <c r="H270" s="20">
        <v>1.08</v>
      </c>
      <c r="I270" s="19">
        <v>50000</v>
      </c>
      <c r="J270" s="18">
        <v>1.08</v>
      </c>
      <c r="K270" s="18">
        <v>1.08</v>
      </c>
      <c r="L270" s="17">
        <v>50000</v>
      </c>
      <c r="M270" s="18">
        <v>1.08</v>
      </c>
      <c r="N270" s="18">
        <v>1.08</v>
      </c>
    </row>
    <row r="271" spans="1:14" x14ac:dyDescent="0.25">
      <c r="A271" s="92">
        <v>45196</v>
      </c>
      <c r="B271" s="51" t="s">
        <v>49</v>
      </c>
      <c r="C271" s="52" t="s">
        <v>35</v>
      </c>
      <c r="D271" s="52" t="s">
        <v>12</v>
      </c>
      <c r="E271" s="92">
        <v>45197</v>
      </c>
      <c r="F271" s="92">
        <v>45204</v>
      </c>
      <c r="G271" s="16">
        <v>200000000000</v>
      </c>
      <c r="H271" s="20">
        <v>0.3</v>
      </c>
      <c r="I271" s="19">
        <v>154000000000</v>
      </c>
      <c r="J271" s="18">
        <v>0.1</v>
      </c>
      <c r="K271" s="18">
        <v>0.3</v>
      </c>
      <c r="L271" s="17">
        <v>154000000000</v>
      </c>
      <c r="M271" s="18">
        <v>0.3</v>
      </c>
      <c r="N271" s="18">
        <v>0.25584415584415582</v>
      </c>
    </row>
    <row r="272" spans="1:14" x14ac:dyDescent="0.25">
      <c r="A272" s="92">
        <v>45196</v>
      </c>
      <c r="B272" s="51" t="s">
        <v>49</v>
      </c>
      <c r="C272" s="52" t="s">
        <v>35</v>
      </c>
      <c r="D272" s="52" t="s">
        <v>13</v>
      </c>
      <c r="E272" s="92">
        <v>45197</v>
      </c>
      <c r="F272" s="92">
        <v>45211</v>
      </c>
      <c r="G272" s="16">
        <v>180000000000</v>
      </c>
      <c r="H272" s="20">
        <v>0.35</v>
      </c>
      <c r="I272" s="19">
        <v>207000000000</v>
      </c>
      <c r="J272" s="18">
        <v>0.15</v>
      </c>
      <c r="K272" s="18">
        <v>0.35</v>
      </c>
      <c r="L272" s="17">
        <v>180000000000</v>
      </c>
      <c r="M272" s="18">
        <v>0.35</v>
      </c>
      <c r="N272" s="18">
        <v>0.32874396135265699</v>
      </c>
    </row>
    <row r="273" spans="1:14" x14ac:dyDescent="0.25">
      <c r="A273" s="92">
        <v>45196</v>
      </c>
      <c r="B273" s="51" t="s">
        <v>49</v>
      </c>
      <c r="C273" s="52" t="s">
        <v>35</v>
      </c>
      <c r="D273" s="52" t="s">
        <v>14</v>
      </c>
      <c r="E273" s="92">
        <v>45197</v>
      </c>
      <c r="F273" s="92">
        <v>45225</v>
      </c>
      <c r="G273" s="16">
        <v>160000000000</v>
      </c>
      <c r="H273" s="20">
        <v>0.8</v>
      </c>
      <c r="I273" s="19">
        <v>160000000000</v>
      </c>
      <c r="J273" s="18">
        <v>0.8</v>
      </c>
      <c r="K273" s="18">
        <v>0.8</v>
      </c>
      <c r="L273" s="17">
        <v>160000000000</v>
      </c>
      <c r="M273" s="18">
        <v>0.8</v>
      </c>
      <c r="N273" s="18">
        <v>0.8</v>
      </c>
    </row>
    <row r="274" spans="1:14" x14ac:dyDescent="0.25">
      <c r="A274" s="92">
        <v>45196</v>
      </c>
      <c r="B274" s="51" t="s">
        <v>49</v>
      </c>
      <c r="C274" s="52" t="s">
        <v>35</v>
      </c>
      <c r="D274" s="52" t="s">
        <v>15</v>
      </c>
      <c r="E274" s="92">
        <v>45197</v>
      </c>
      <c r="F274" s="92">
        <v>45288</v>
      </c>
      <c r="G274" s="16">
        <v>240000000000</v>
      </c>
      <c r="H274" s="20">
        <v>1.3</v>
      </c>
      <c r="I274" s="19">
        <v>120000000000</v>
      </c>
      <c r="J274" s="18">
        <v>1</v>
      </c>
      <c r="K274" s="18">
        <v>1.3</v>
      </c>
      <c r="L274" s="17">
        <v>120000000000</v>
      </c>
      <c r="M274" s="18">
        <v>1.3</v>
      </c>
      <c r="N274" s="18">
        <v>1.1499999999999999</v>
      </c>
    </row>
    <row r="275" spans="1:14" x14ac:dyDescent="0.25">
      <c r="A275" s="92">
        <v>45196</v>
      </c>
      <c r="B275" s="51" t="s">
        <v>49</v>
      </c>
      <c r="C275" s="52" t="s">
        <v>35</v>
      </c>
      <c r="D275" s="52" t="s">
        <v>16</v>
      </c>
      <c r="E275" s="92">
        <v>45197</v>
      </c>
      <c r="F275" s="92">
        <v>45379</v>
      </c>
      <c r="G275" s="16">
        <v>20000000000</v>
      </c>
      <c r="H275" s="20">
        <v>1.33</v>
      </c>
      <c r="I275" s="19"/>
      <c r="J275" s="18"/>
      <c r="K275" s="18"/>
      <c r="L275" s="17"/>
      <c r="M275" s="18"/>
      <c r="N275" s="18"/>
    </row>
    <row r="276" spans="1:14" x14ac:dyDescent="0.25">
      <c r="A276" s="92">
        <v>45196</v>
      </c>
      <c r="B276" s="51" t="s">
        <v>49</v>
      </c>
      <c r="C276" s="52" t="s">
        <v>35</v>
      </c>
      <c r="D276" s="52" t="s">
        <v>17</v>
      </c>
      <c r="E276" s="92">
        <v>45197</v>
      </c>
      <c r="F276" s="92">
        <v>45561</v>
      </c>
      <c r="G276" s="16">
        <v>20000000000</v>
      </c>
      <c r="H276" s="20">
        <v>1.35</v>
      </c>
      <c r="I276" s="19"/>
      <c r="J276" s="18"/>
      <c r="K276" s="18"/>
      <c r="L276" s="17"/>
      <c r="M276" s="18"/>
      <c r="N276" s="18"/>
    </row>
    <row r="277" spans="1:14" x14ac:dyDescent="0.25">
      <c r="A277" s="92">
        <v>45196</v>
      </c>
      <c r="B277" s="51" t="s">
        <v>49</v>
      </c>
      <c r="C277" s="52" t="s">
        <v>34</v>
      </c>
      <c r="D277" s="52" t="s">
        <v>12</v>
      </c>
      <c r="E277" s="92">
        <v>45197</v>
      </c>
      <c r="F277" s="92">
        <v>45204</v>
      </c>
      <c r="G277" s="16">
        <v>5000000</v>
      </c>
      <c r="H277" s="20">
        <v>0.45</v>
      </c>
      <c r="I277" s="19">
        <v>10000000</v>
      </c>
      <c r="J277" s="18">
        <v>0.35</v>
      </c>
      <c r="K277" s="18">
        <v>0.43</v>
      </c>
      <c r="L277" s="17">
        <v>5000000</v>
      </c>
      <c r="M277" s="18">
        <v>0.35</v>
      </c>
      <c r="N277" s="18">
        <v>0.39</v>
      </c>
    </row>
    <row r="278" spans="1:14" x14ac:dyDescent="0.25">
      <c r="A278" s="92">
        <v>45196</v>
      </c>
      <c r="B278" s="51" t="s">
        <v>49</v>
      </c>
      <c r="C278" s="52" t="s">
        <v>34</v>
      </c>
      <c r="D278" s="52" t="s">
        <v>13</v>
      </c>
      <c r="E278" s="92">
        <v>45197</v>
      </c>
      <c r="F278" s="92">
        <v>45211</v>
      </c>
      <c r="G278" s="16">
        <v>5000000</v>
      </c>
      <c r="H278" s="20">
        <v>0.52</v>
      </c>
      <c r="I278" s="19">
        <v>10000000</v>
      </c>
      <c r="J278" s="18">
        <v>0.43</v>
      </c>
      <c r="K278" s="18">
        <v>0.47</v>
      </c>
      <c r="L278" s="17">
        <v>5000000</v>
      </c>
      <c r="M278" s="18">
        <v>0.43</v>
      </c>
      <c r="N278" s="18">
        <v>0.45</v>
      </c>
    </row>
    <row r="279" spans="1:14" x14ac:dyDescent="0.25">
      <c r="A279" s="92">
        <v>45196</v>
      </c>
      <c r="B279" s="51" t="s">
        <v>49</v>
      </c>
      <c r="C279" s="52" t="s">
        <v>34</v>
      </c>
      <c r="D279" s="52" t="s">
        <v>14</v>
      </c>
      <c r="E279" s="92">
        <v>45197</v>
      </c>
      <c r="F279" s="92">
        <v>45225</v>
      </c>
      <c r="G279" s="17">
        <v>5000000</v>
      </c>
      <c r="H279" s="20">
        <v>0.55000000000000004</v>
      </c>
      <c r="I279" s="19">
        <v>5000000</v>
      </c>
      <c r="J279" s="18">
        <v>0.49</v>
      </c>
      <c r="K279" s="18">
        <v>0.49</v>
      </c>
      <c r="L279" s="17">
        <v>5000000</v>
      </c>
      <c r="M279" s="18">
        <v>0.49</v>
      </c>
      <c r="N279" s="18">
        <v>0.49</v>
      </c>
    </row>
    <row r="280" spans="1:14" x14ac:dyDescent="0.25">
      <c r="A280" s="92">
        <v>45196</v>
      </c>
      <c r="B280" s="51" t="s">
        <v>49</v>
      </c>
      <c r="C280" s="52" t="s">
        <v>34</v>
      </c>
      <c r="D280" s="52" t="s">
        <v>15</v>
      </c>
      <c r="E280" s="92">
        <v>45197</v>
      </c>
      <c r="F280" s="92">
        <v>45288</v>
      </c>
      <c r="G280" s="16">
        <v>30000000</v>
      </c>
      <c r="H280" s="20">
        <v>1.02</v>
      </c>
      <c r="I280" s="19">
        <v>16040000</v>
      </c>
      <c r="J280" s="18">
        <v>0.8</v>
      </c>
      <c r="K280" s="18">
        <v>1.02</v>
      </c>
      <c r="L280" s="17">
        <v>16040000</v>
      </c>
      <c r="M280" s="18">
        <v>1.02</v>
      </c>
      <c r="N280" s="18">
        <v>1.0031421446384039</v>
      </c>
    </row>
    <row r="281" spans="1:14" x14ac:dyDescent="0.25">
      <c r="A281" s="92">
        <v>45196</v>
      </c>
      <c r="B281" s="51" t="s">
        <v>49</v>
      </c>
      <c r="C281" s="52" t="s">
        <v>34</v>
      </c>
      <c r="D281" s="52" t="s">
        <v>16</v>
      </c>
      <c r="E281" s="92">
        <v>45197</v>
      </c>
      <c r="F281" s="92">
        <v>45379</v>
      </c>
      <c r="G281" s="16">
        <v>15000000</v>
      </c>
      <c r="H281" s="20">
        <v>1.06</v>
      </c>
      <c r="I281" s="19">
        <v>3700000</v>
      </c>
      <c r="J281" s="18">
        <v>1</v>
      </c>
      <c r="K281" s="18">
        <v>1</v>
      </c>
      <c r="L281" s="17">
        <v>3700000</v>
      </c>
      <c r="M281" s="18">
        <v>1</v>
      </c>
      <c r="N281" s="18">
        <v>1</v>
      </c>
    </row>
    <row r="282" spans="1:14" x14ac:dyDescent="0.25">
      <c r="A282" s="92">
        <v>45196</v>
      </c>
      <c r="B282" s="51" t="s">
        <v>49</v>
      </c>
      <c r="C282" s="52" t="s">
        <v>34</v>
      </c>
      <c r="D282" s="52" t="s">
        <v>17</v>
      </c>
      <c r="E282" s="92">
        <v>45197</v>
      </c>
      <c r="F282" s="92">
        <v>45561</v>
      </c>
      <c r="G282" s="16">
        <v>20000000</v>
      </c>
      <c r="H282" s="20">
        <v>1.08</v>
      </c>
      <c r="I282" s="19">
        <v>5000000</v>
      </c>
      <c r="J282" s="18">
        <v>1</v>
      </c>
      <c r="K282" s="18">
        <v>1</v>
      </c>
      <c r="L282" s="17">
        <v>5000000</v>
      </c>
      <c r="M282" s="18">
        <v>1</v>
      </c>
      <c r="N282" s="18">
        <v>1</v>
      </c>
    </row>
    <row r="283" spans="1:14" x14ac:dyDescent="0.25">
      <c r="A283" s="92">
        <v>45203</v>
      </c>
      <c r="B283" s="51" t="s">
        <v>49</v>
      </c>
      <c r="C283" s="52" t="s">
        <v>35</v>
      </c>
      <c r="D283" s="52" t="s">
        <v>12</v>
      </c>
      <c r="E283" s="92">
        <v>45204</v>
      </c>
      <c r="F283" s="92">
        <v>45211</v>
      </c>
      <c r="G283" s="16">
        <v>200000000000</v>
      </c>
      <c r="H283" s="20">
        <v>0.5</v>
      </c>
      <c r="I283" s="19">
        <v>228000000000</v>
      </c>
      <c r="J283" s="18">
        <v>0.3</v>
      </c>
      <c r="K283" s="18">
        <v>0.5</v>
      </c>
      <c r="L283" s="17">
        <v>200000000000</v>
      </c>
      <c r="M283" s="18">
        <v>0.45</v>
      </c>
      <c r="N283" s="18">
        <v>0.44912280701754392</v>
      </c>
    </row>
    <row r="284" spans="1:14" x14ac:dyDescent="0.25">
      <c r="A284" s="92">
        <v>45203</v>
      </c>
      <c r="B284" s="51" t="s">
        <v>49</v>
      </c>
      <c r="C284" s="52" t="s">
        <v>35</v>
      </c>
      <c r="D284" s="52" t="s">
        <v>13</v>
      </c>
      <c r="E284" s="92">
        <v>45204</v>
      </c>
      <c r="F284" s="92">
        <v>45218</v>
      </c>
      <c r="G284" s="16">
        <v>220000000000</v>
      </c>
      <c r="H284" s="20">
        <v>0.55000000000000004</v>
      </c>
      <c r="I284" s="19">
        <v>263000000000</v>
      </c>
      <c r="J284" s="18">
        <v>0.25</v>
      </c>
      <c r="K284" s="18">
        <v>0.55000000000000004</v>
      </c>
      <c r="L284" s="17">
        <v>220000000000</v>
      </c>
      <c r="M284" s="18">
        <v>0.5</v>
      </c>
      <c r="N284" s="18">
        <v>0.45266159695817493</v>
      </c>
    </row>
    <row r="285" spans="1:14" x14ac:dyDescent="0.25">
      <c r="A285" s="92">
        <v>45203</v>
      </c>
      <c r="B285" s="51" t="s">
        <v>49</v>
      </c>
      <c r="C285" s="52" t="s">
        <v>35</v>
      </c>
      <c r="D285" s="52" t="s">
        <v>14</v>
      </c>
      <c r="E285" s="92">
        <v>45204</v>
      </c>
      <c r="F285" s="92">
        <v>45232</v>
      </c>
      <c r="G285" s="16">
        <v>180000000000</v>
      </c>
      <c r="H285" s="20">
        <v>0.8</v>
      </c>
      <c r="I285" s="19">
        <v>102500000000</v>
      </c>
      <c r="J285" s="18">
        <v>0.7</v>
      </c>
      <c r="K285" s="18">
        <v>0.8</v>
      </c>
      <c r="L285" s="17">
        <v>102500000000</v>
      </c>
      <c r="M285" s="18">
        <v>0.8</v>
      </c>
      <c r="N285" s="18">
        <v>0.79756097560975614</v>
      </c>
    </row>
    <row r="286" spans="1:14" x14ac:dyDescent="0.25">
      <c r="A286" s="92">
        <v>45203</v>
      </c>
      <c r="B286" s="51" t="s">
        <v>49</v>
      </c>
      <c r="C286" s="52" t="s">
        <v>35</v>
      </c>
      <c r="D286" s="52" t="s">
        <v>15</v>
      </c>
      <c r="E286" s="92">
        <v>45204</v>
      </c>
      <c r="F286" s="92">
        <v>45295</v>
      </c>
      <c r="G286" s="16">
        <v>200000000000</v>
      </c>
      <c r="H286" s="20">
        <v>1.3</v>
      </c>
      <c r="I286" s="19">
        <v>50000000000</v>
      </c>
      <c r="J286" s="18">
        <v>1.3</v>
      </c>
      <c r="K286" s="18">
        <v>1.3</v>
      </c>
      <c r="L286" s="17">
        <v>50000000000</v>
      </c>
      <c r="M286" s="18">
        <v>1.3</v>
      </c>
      <c r="N286" s="18">
        <v>1.3</v>
      </c>
    </row>
    <row r="287" spans="1:14" x14ac:dyDescent="0.25">
      <c r="A287" s="92">
        <v>45203</v>
      </c>
      <c r="B287" s="51" t="s">
        <v>49</v>
      </c>
      <c r="C287" s="52" t="s">
        <v>35</v>
      </c>
      <c r="D287" s="52" t="s">
        <v>16</v>
      </c>
      <c r="E287" s="92">
        <v>45204</v>
      </c>
      <c r="F287" s="92">
        <v>45386</v>
      </c>
      <c r="G287" s="16">
        <v>20000000000</v>
      </c>
      <c r="H287" s="20">
        <v>1.33</v>
      </c>
      <c r="I287" s="19"/>
      <c r="J287" s="18"/>
      <c r="K287" s="18"/>
      <c r="L287" s="17"/>
      <c r="M287" s="18"/>
      <c r="N287" s="18"/>
    </row>
    <row r="288" spans="1:14" x14ac:dyDescent="0.25">
      <c r="A288" s="92">
        <v>45203</v>
      </c>
      <c r="B288" s="51" t="s">
        <v>49</v>
      </c>
      <c r="C288" s="52" t="s">
        <v>35</v>
      </c>
      <c r="D288" s="52" t="s">
        <v>17</v>
      </c>
      <c r="E288" s="92">
        <v>45204</v>
      </c>
      <c r="F288" s="92">
        <v>45568</v>
      </c>
      <c r="G288" s="16">
        <v>20000000000</v>
      </c>
      <c r="H288" s="20">
        <v>1.35</v>
      </c>
      <c r="I288" s="19"/>
      <c r="J288" s="18"/>
      <c r="K288" s="18"/>
      <c r="L288" s="17"/>
      <c r="M288" s="18"/>
      <c r="N288" s="18"/>
    </row>
    <row r="289" spans="1:14" x14ac:dyDescent="0.25">
      <c r="A289" s="92">
        <v>45203</v>
      </c>
      <c r="B289" s="51" t="s">
        <v>49</v>
      </c>
      <c r="C289" s="52" t="s">
        <v>34</v>
      </c>
      <c r="D289" s="52" t="s">
        <v>12</v>
      </c>
      <c r="E289" s="92">
        <v>45204</v>
      </c>
      <c r="F289" s="92">
        <v>45211</v>
      </c>
      <c r="G289" s="16">
        <v>5000000</v>
      </c>
      <c r="H289" s="20">
        <v>0.45</v>
      </c>
      <c r="I289" s="19">
        <v>10000000</v>
      </c>
      <c r="J289" s="18">
        <v>0.35</v>
      </c>
      <c r="K289" s="18">
        <v>0.35</v>
      </c>
      <c r="L289" s="17">
        <v>5000000</v>
      </c>
      <c r="M289" s="18">
        <v>0.35</v>
      </c>
      <c r="N289" s="18">
        <v>0.35</v>
      </c>
    </row>
    <row r="290" spans="1:14" x14ac:dyDescent="0.25">
      <c r="A290" s="92">
        <v>45203</v>
      </c>
      <c r="B290" s="51" t="s">
        <v>49</v>
      </c>
      <c r="C290" s="52" t="s">
        <v>34</v>
      </c>
      <c r="D290" s="52" t="s">
        <v>13</v>
      </c>
      <c r="E290" s="92">
        <v>45204</v>
      </c>
      <c r="F290" s="92">
        <v>45218</v>
      </c>
      <c r="G290" s="16">
        <v>5000000</v>
      </c>
      <c r="H290" s="20">
        <v>0.52</v>
      </c>
      <c r="I290" s="19">
        <v>5000000</v>
      </c>
      <c r="J290" s="18">
        <v>0.43</v>
      </c>
      <c r="K290" s="18">
        <v>0.43</v>
      </c>
      <c r="L290" s="17">
        <v>5000000</v>
      </c>
      <c r="M290" s="18">
        <v>0.43</v>
      </c>
      <c r="N290" s="18">
        <v>0.43</v>
      </c>
    </row>
    <row r="291" spans="1:14" x14ac:dyDescent="0.25">
      <c r="A291" s="92">
        <v>45203</v>
      </c>
      <c r="B291" s="51" t="s">
        <v>49</v>
      </c>
      <c r="C291" s="52" t="s">
        <v>34</v>
      </c>
      <c r="D291" s="52" t="s">
        <v>14</v>
      </c>
      <c r="E291" s="92">
        <v>45204</v>
      </c>
      <c r="F291" s="92">
        <v>45232</v>
      </c>
      <c r="G291" s="17">
        <v>5000000</v>
      </c>
      <c r="H291" s="20">
        <v>0.55000000000000004</v>
      </c>
      <c r="I291" s="19">
        <v>5000000</v>
      </c>
      <c r="J291" s="18">
        <v>0.5</v>
      </c>
      <c r="K291" s="18">
        <v>0.5</v>
      </c>
      <c r="L291" s="17">
        <v>5000000</v>
      </c>
      <c r="M291" s="18">
        <v>0.5</v>
      </c>
      <c r="N291" s="18">
        <v>0.5</v>
      </c>
    </row>
    <row r="292" spans="1:14" x14ac:dyDescent="0.25">
      <c r="A292" s="92">
        <v>45203</v>
      </c>
      <c r="B292" s="51" t="s">
        <v>49</v>
      </c>
      <c r="C292" s="52" t="s">
        <v>34</v>
      </c>
      <c r="D292" s="52" t="s">
        <v>15</v>
      </c>
      <c r="E292" s="92">
        <v>45204</v>
      </c>
      <c r="F292" s="92">
        <v>45295</v>
      </c>
      <c r="G292" s="16">
        <v>30000000</v>
      </c>
      <c r="H292" s="20">
        <v>1.02</v>
      </c>
      <c r="I292" s="19">
        <v>5310000</v>
      </c>
      <c r="J292" s="18">
        <v>0.9</v>
      </c>
      <c r="K292" s="18">
        <v>1.02</v>
      </c>
      <c r="L292" s="17">
        <v>5310000</v>
      </c>
      <c r="M292" s="18">
        <v>1.02</v>
      </c>
      <c r="N292" s="18">
        <v>1.0129943502824861</v>
      </c>
    </row>
    <row r="293" spans="1:14" x14ac:dyDescent="0.25">
      <c r="A293" s="92">
        <v>45203</v>
      </c>
      <c r="B293" s="51" t="s">
        <v>49</v>
      </c>
      <c r="C293" s="52" t="s">
        <v>34</v>
      </c>
      <c r="D293" s="52" t="s">
        <v>16</v>
      </c>
      <c r="E293" s="92">
        <v>45204</v>
      </c>
      <c r="F293" s="92">
        <v>45386</v>
      </c>
      <c r="G293" s="16">
        <v>15000000</v>
      </c>
      <c r="H293" s="20">
        <v>1.06</v>
      </c>
      <c r="I293" s="19"/>
      <c r="J293" s="18"/>
      <c r="K293" s="18"/>
      <c r="L293" s="17"/>
      <c r="M293" s="18"/>
      <c r="N293" s="18"/>
    </row>
    <row r="294" spans="1:14" x14ac:dyDescent="0.25">
      <c r="A294" s="92">
        <v>45203</v>
      </c>
      <c r="B294" s="51" t="s">
        <v>49</v>
      </c>
      <c r="C294" s="52" t="s">
        <v>34</v>
      </c>
      <c r="D294" s="52" t="s">
        <v>17</v>
      </c>
      <c r="E294" s="92">
        <v>45204</v>
      </c>
      <c r="F294" s="92">
        <v>45568</v>
      </c>
      <c r="G294" s="16">
        <v>20000000</v>
      </c>
      <c r="H294" s="20">
        <v>1.08</v>
      </c>
      <c r="I294" s="19"/>
      <c r="J294" s="18"/>
      <c r="K294" s="18"/>
      <c r="L294" s="17"/>
      <c r="M294" s="18"/>
      <c r="N294" s="18"/>
    </row>
    <row r="295" spans="1:14" x14ac:dyDescent="0.25">
      <c r="A295" s="92">
        <v>45210</v>
      </c>
      <c r="B295" s="51" t="s">
        <v>49</v>
      </c>
      <c r="C295" s="52" t="s">
        <v>35</v>
      </c>
      <c r="D295" s="52" t="s">
        <v>12</v>
      </c>
      <c r="E295" s="92">
        <v>45211</v>
      </c>
      <c r="F295" s="92">
        <v>45218</v>
      </c>
      <c r="G295" s="16">
        <v>200000000000</v>
      </c>
      <c r="H295" s="20">
        <v>0.5</v>
      </c>
      <c r="I295" s="19">
        <v>305000000000</v>
      </c>
      <c r="J295" s="18">
        <v>0.4</v>
      </c>
      <c r="K295" s="18">
        <v>0.45</v>
      </c>
      <c r="L295" s="17">
        <v>200000000000</v>
      </c>
      <c r="M295" s="18">
        <v>0.45</v>
      </c>
      <c r="N295" s="18">
        <v>0.44918032786885248</v>
      </c>
    </row>
    <row r="296" spans="1:14" x14ac:dyDescent="0.25">
      <c r="A296" s="92">
        <v>45210</v>
      </c>
      <c r="B296" s="51" t="s">
        <v>49</v>
      </c>
      <c r="C296" s="52" t="s">
        <v>35</v>
      </c>
      <c r="D296" s="52" t="s">
        <v>13</v>
      </c>
      <c r="E296" s="92">
        <v>45211</v>
      </c>
      <c r="F296" s="92">
        <v>45225</v>
      </c>
      <c r="G296" s="16">
        <v>220000000000</v>
      </c>
      <c r="H296" s="20">
        <v>0.55000000000000004</v>
      </c>
      <c r="I296" s="19">
        <v>233000000000</v>
      </c>
      <c r="J296" s="18">
        <v>0.45</v>
      </c>
      <c r="K296" s="18">
        <v>0.5</v>
      </c>
      <c r="L296" s="17">
        <v>220000000000</v>
      </c>
      <c r="M296" s="18">
        <v>0.5</v>
      </c>
      <c r="N296" s="18">
        <v>0.49721030042918463</v>
      </c>
    </row>
    <row r="297" spans="1:14" x14ac:dyDescent="0.25">
      <c r="A297" s="92">
        <v>45210</v>
      </c>
      <c r="B297" s="51" t="s">
        <v>49</v>
      </c>
      <c r="C297" s="52" t="s">
        <v>35</v>
      </c>
      <c r="D297" s="52" t="s">
        <v>14</v>
      </c>
      <c r="E297" s="92">
        <v>45211</v>
      </c>
      <c r="F297" s="92">
        <v>45239</v>
      </c>
      <c r="G297" s="16">
        <v>180000000000</v>
      </c>
      <c r="H297" s="20">
        <v>0.85</v>
      </c>
      <c r="I297" s="19">
        <v>161000000000</v>
      </c>
      <c r="J297" s="18">
        <v>0.65</v>
      </c>
      <c r="K297" s="18">
        <v>0.85</v>
      </c>
      <c r="L297" s="17">
        <v>161000000000</v>
      </c>
      <c r="M297" s="18">
        <v>0.85</v>
      </c>
      <c r="N297" s="18">
        <v>0.79813664596273293</v>
      </c>
    </row>
    <row r="298" spans="1:14" x14ac:dyDescent="0.25">
      <c r="A298" s="92">
        <v>45210</v>
      </c>
      <c r="B298" s="51" t="s">
        <v>49</v>
      </c>
      <c r="C298" s="52" t="s">
        <v>35</v>
      </c>
      <c r="D298" s="52" t="s">
        <v>15</v>
      </c>
      <c r="E298" s="92">
        <v>45211</v>
      </c>
      <c r="F298" s="92">
        <v>45302</v>
      </c>
      <c r="G298" s="16">
        <v>200000000000</v>
      </c>
      <c r="H298" s="20">
        <v>1.33</v>
      </c>
      <c r="I298" s="19">
        <v>52550000000</v>
      </c>
      <c r="J298" s="18">
        <v>1</v>
      </c>
      <c r="K298" s="18">
        <v>1.33</v>
      </c>
      <c r="L298" s="17">
        <v>52550000000</v>
      </c>
      <c r="M298" s="18">
        <v>1.33</v>
      </c>
      <c r="N298" s="18">
        <v>1.3254043767840149</v>
      </c>
    </row>
    <row r="299" spans="1:14" x14ac:dyDescent="0.25">
      <c r="A299" s="92">
        <v>45210</v>
      </c>
      <c r="B299" s="51" t="s">
        <v>49</v>
      </c>
      <c r="C299" s="52" t="s">
        <v>35</v>
      </c>
      <c r="D299" s="52" t="s">
        <v>16</v>
      </c>
      <c r="E299" s="92">
        <v>45211</v>
      </c>
      <c r="F299" s="92">
        <v>45393</v>
      </c>
      <c r="G299" s="16">
        <v>40000000000</v>
      </c>
      <c r="H299" s="20">
        <v>1.38</v>
      </c>
      <c r="I299" s="19">
        <v>5700000000</v>
      </c>
      <c r="J299" s="18">
        <v>1.35</v>
      </c>
      <c r="K299" s="18">
        <v>1.35</v>
      </c>
      <c r="L299" s="17">
        <v>5700000000</v>
      </c>
      <c r="M299" s="18">
        <v>1.35</v>
      </c>
      <c r="N299" s="18">
        <v>1.35</v>
      </c>
    </row>
    <row r="300" spans="1:14" x14ac:dyDescent="0.25">
      <c r="A300" s="92">
        <v>45210</v>
      </c>
      <c r="B300" s="51" t="s">
        <v>49</v>
      </c>
      <c r="C300" s="52" t="s">
        <v>35</v>
      </c>
      <c r="D300" s="52" t="s">
        <v>17</v>
      </c>
      <c r="E300" s="92">
        <v>45211</v>
      </c>
      <c r="F300" s="92">
        <v>45575</v>
      </c>
      <c r="G300" s="16">
        <v>40000000000</v>
      </c>
      <c r="H300" s="20">
        <v>1.4</v>
      </c>
      <c r="I300" s="19"/>
      <c r="J300" s="18"/>
      <c r="K300" s="18"/>
      <c r="L300" s="17"/>
      <c r="M300" s="18"/>
      <c r="N300" s="18"/>
    </row>
    <row r="301" spans="1:14" x14ac:dyDescent="0.25">
      <c r="A301" s="92">
        <v>45210</v>
      </c>
      <c r="B301" s="51" t="s">
        <v>49</v>
      </c>
      <c r="C301" s="52" t="s">
        <v>34</v>
      </c>
      <c r="D301" s="52" t="s">
        <v>12</v>
      </c>
      <c r="E301" s="92">
        <v>45211</v>
      </c>
      <c r="F301" s="92">
        <v>45218</v>
      </c>
      <c r="G301" s="16">
        <v>5000000</v>
      </c>
      <c r="H301" s="20">
        <v>0.45</v>
      </c>
      <c r="I301" s="19">
        <v>15000000</v>
      </c>
      <c r="J301" s="18">
        <v>0.34</v>
      </c>
      <c r="K301" s="18">
        <v>0.4</v>
      </c>
      <c r="L301" s="17">
        <v>5000000</v>
      </c>
      <c r="M301" s="18">
        <v>0.34</v>
      </c>
      <c r="N301" s="18">
        <v>0.36333333333333329</v>
      </c>
    </row>
    <row r="302" spans="1:14" x14ac:dyDescent="0.25">
      <c r="A302" s="92">
        <v>45210</v>
      </c>
      <c r="B302" s="51" t="s">
        <v>49</v>
      </c>
      <c r="C302" s="52" t="s">
        <v>34</v>
      </c>
      <c r="D302" s="52" t="s">
        <v>13</v>
      </c>
      <c r="E302" s="92">
        <v>45211</v>
      </c>
      <c r="F302" s="92">
        <v>45225</v>
      </c>
      <c r="G302" s="16">
        <v>5000000</v>
      </c>
      <c r="H302" s="20">
        <v>0.52</v>
      </c>
      <c r="I302" s="19">
        <v>10000000</v>
      </c>
      <c r="J302" s="18">
        <v>0.43</v>
      </c>
      <c r="K302" s="18">
        <v>0.45</v>
      </c>
      <c r="L302" s="17">
        <v>5000000</v>
      </c>
      <c r="M302" s="18">
        <v>0.43</v>
      </c>
      <c r="N302" s="18">
        <v>0.44</v>
      </c>
    </row>
    <row r="303" spans="1:14" x14ac:dyDescent="0.25">
      <c r="A303" s="92">
        <v>45210</v>
      </c>
      <c r="B303" s="51" t="s">
        <v>49</v>
      </c>
      <c r="C303" s="52" t="s">
        <v>34</v>
      </c>
      <c r="D303" s="52" t="s">
        <v>14</v>
      </c>
      <c r="E303" s="92">
        <v>45211</v>
      </c>
      <c r="F303" s="92">
        <v>45239</v>
      </c>
      <c r="G303" s="17">
        <v>5000000</v>
      </c>
      <c r="H303" s="20">
        <v>0.55000000000000004</v>
      </c>
      <c r="I303" s="19">
        <v>5000000</v>
      </c>
      <c r="J303" s="18">
        <v>0.5</v>
      </c>
      <c r="K303" s="18">
        <v>0.5</v>
      </c>
      <c r="L303" s="17">
        <v>5000000</v>
      </c>
      <c r="M303" s="18">
        <v>0.5</v>
      </c>
      <c r="N303" s="18">
        <v>0.5</v>
      </c>
    </row>
    <row r="304" spans="1:14" x14ac:dyDescent="0.25">
      <c r="A304" s="92">
        <v>45210</v>
      </c>
      <c r="B304" s="51" t="s">
        <v>49</v>
      </c>
      <c r="C304" s="52" t="s">
        <v>34</v>
      </c>
      <c r="D304" s="52" t="s">
        <v>15</v>
      </c>
      <c r="E304" s="92">
        <v>45211</v>
      </c>
      <c r="F304" s="92">
        <v>45302</v>
      </c>
      <c r="G304" s="16">
        <v>25000000</v>
      </c>
      <c r="H304" s="20">
        <v>1.02</v>
      </c>
      <c r="I304" s="19">
        <v>12750000</v>
      </c>
      <c r="J304" s="18">
        <v>0.5</v>
      </c>
      <c r="K304" s="18">
        <v>1.02</v>
      </c>
      <c r="L304" s="17">
        <v>12750000</v>
      </c>
      <c r="M304" s="18">
        <v>1.02</v>
      </c>
      <c r="N304" s="18">
        <v>0.94509803921568625</v>
      </c>
    </row>
    <row r="305" spans="1:14" x14ac:dyDescent="0.25">
      <c r="A305" s="92">
        <v>45210</v>
      </c>
      <c r="B305" s="51" t="s">
        <v>49</v>
      </c>
      <c r="C305" s="52" t="s">
        <v>34</v>
      </c>
      <c r="D305" s="52" t="s">
        <v>16</v>
      </c>
      <c r="E305" s="92">
        <v>45211</v>
      </c>
      <c r="F305" s="92">
        <v>45393</v>
      </c>
      <c r="G305" s="16">
        <v>10000000</v>
      </c>
      <c r="H305" s="20">
        <v>1.06</v>
      </c>
      <c r="I305" s="19">
        <v>7700000</v>
      </c>
      <c r="J305" s="18">
        <v>1.05</v>
      </c>
      <c r="K305" s="18">
        <v>1.05</v>
      </c>
      <c r="L305" s="17">
        <v>7700000</v>
      </c>
      <c r="M305" s="18">
        <v>1.05</v>
      </c>
      <c r="N305" s="18">
        <v>1.05</v>
      </c>
    </row>
    <row r="306" spans="1:14" x14ac:dyDescent="0.25">
      <c r="A306" s="92">
        <v>45210</v>
      </c>
      <c r="B306" s="51" t="s">
        <v>49</v>
      </c>
      <c r="C306" s="52" t="s">
        <v>34</v>
      </c>
      <c r="D306" s="52" t="s">
        <v>17</v>
      </c>
      <c r="E306" s="92">
        <v>45211</v>
      </c>
      <c r="F306" s="92">
        <v>45575</v>
      </c>
      <c r="G306" s="16">
        <v>15000000</v>
      </c>
      <c r="H306" s="20">
        <v>1.08</v>
      </c>
      <c r="I306" s="19">
        <v>5200000</v>
      </c>
      <c r="J306" s="18">
        <v>1</v>
      </c>
      <c r="K306" s="18">
        <v>1.05</v>
      </c>
      <c r="L306" s="17">
        <v>5200000</v>
      </c>
      <c r="M306" s="18">
        <v>1.05</v>
      </c>
      <c r="N306" s="18">
        <v>1.0480769230769229</v>
      </c>
    </row>
    <row r="307" spans="1:14" x14ac:dyDescent="0.25">
      <c r="A307" s="92">
        <v>45217</v>
      </c>
      <c r="B307" s="51" t="s">
        <v>49</v>
      </c>
      <c r="C307" s="52" t="s">
        <v>35</v>
      </c>
      <c r="D307" s="52" t="s">
        <v>12</v>
      </c>
      <c r="E307" s="92">
        <v>45218</v>
      </c>
      <c r="F307" s="92">
        <v>45225</v>
      </c>
      <c r="G307" s="16">
        <v>250000000000</v>
      </c>
      <c r="H307" s="20">
        <v>0.5</v>
      </c>
      <c r="I307" s="19">
        <v>273000000000</v>
      </c>
      <c r="J307" s="18">
        <v>0.4</v>
      </c>
      <c r="K307" s="18">
        <v>0.45</v>
      </c>
      <c r="L307" s="17">
        <v>250000000000</v>
      </c>
      <c r="M307" s="18">
        <v>0.45</v>
      </c>
      <c r="N307" s="18">
        <v>0.44670329670329673</v>
      </c>
    </row>
    <row r="308" spans="1:14" x14ac:dyDescent="0.25">
      <c r="A308" s="92">
        <v>45217</v>
      </c>
      <c r="B308" s="51" t="s">
        <v>49</v>
      </c>
      <c r="C308" s="52" t="s">
        <v>35</v>
      </c>
      <c r="D308" s="52" t="s">
        <v>13</v>
      </c>
      <c r="E308" s="92">
        <v>45218</v>
      </c>
      <c r="F308" s="92">
        <v>45232</v>
      </c>
      <c r="G308" s="16">
        <v>250000000000</v>
      </c>
      <c r="H308" s="20">
        <v>0.55000000000000004</v>
      </c>
      <c r="I308" s="19">
        <v>289000000000</v>
      </c>
      <c r="J308" s="18">
        <v>0.25</v>
      </c>
      <c r="K308" s="18">
        <v>0.5</v>
      </c>
      <c r="L308" s="17">
        <v>250000000000</v>
      </c>
      <c r="M308" s="18">
        <v>0.5</v>
      </c>
      <c r="N308" s="18">
        <v>0.46470588235294119</v>
      </c>
    </row>
    <row r="309" spans="1:14" x14ac:dyDescent="0.25">
      <c r="A309" s="92">
        <v>45217</v>
      </c>
      <c r="B309" s="51" t="s">
        <v>49</v>
      </c>
      <c r="C309" s="52" t="s">
        <v>35</v>
      </c>
      <c r="D309" s="52" t="s">
        <v>14</v>
      </c>
      <c r="E309" s="92">
        <v>45218</v>
      </c>
      <c r="F309" s="92">
        <v>45246</v>
      </c>
      <c r="G309" s="16">
        <v>200000000000</v>
      </c>
      <c r="H309" s="20">
        <v>0.85</v>
      </c>
      <c r="I309" s="19">
        <v>102000000000</v>
      </c>
      <c r="J309" s="18">
        <v>0.745</v>
      </c>
      <c r="K309" s="18">
        <v>0.85</v>
      </c>
      <c r="L309" s="17">
        <v>102000000000</v>
      </c>
      <c r="M309" s="18">
        <v>0.85</v>
      </c>
      <c r="N309" s="18">
        <v>0.84803921568627449</v>
      </c>
    </row>
    <row r="310" spans="1:14" x14ac:dyDescent="0.25">
      <c r="A310" s="92">
        <v>45217</v>
      </c>
      <c r="B310" s="51" t="s">
        <v>49</v>
      </c>
      <c r="C310" s="52" t="s">
        <v>35</v>
      </c>
      <c r="D310" s="52" t="s">
        <v>15</v>
      </c>
      <c r="E310" s="92">
        <v>45218</v>
      </c>
      <c r="F310" s="92">
        <v>45309</v>
      </c>
      <c r="G310" s="16">
        <v>150000000000</v>
      </c>
      <c r="H310" s="20">
        <v>1.33</v>
      </c>
      <c r="I310" s="19">
        <v>250000000</v>
      </c>
      <c r="J310" s="18">
        <v>0.6</v>
      </c>
      <c r="K310" s="18">
        <v>0.6</v>
      </c>
      <c r="L310" s="17">
        <v>250000000</v>
      </c>
      <c r="M310" s="18">
        <v>0.6</v>
      </c>
      <c r="N310" s="18">
        <v>0.6</v>
      </c>
    </row>
    <row r="311" spans="1:14" x14ac:dyDescent="0.25">
      <c r="A311" s="92">
        <v>45217</v>
      </c>
      <c r="B311" s="51" t="s">
        <v>49</v>
      </c>
      <c r="C311" s="52" t="s">
        <v>35</v>
      </c>
      <c r="D311" s="52" t="s">
        <v>16</v>
      </c>
      <c r="E311" s="92">
        <v>45218</v>
      </c>
      <c r="F311" s="92">
        <v>45400</v>
      </c>
      <c r="G311" s="16">
        <v>40000000000</v>
      </c>
      <c r="H311" s="20">
        <v>1.38</v>
      </c>
      <c r="I311" s="19">
        <v>200000000</v>
      </c>
      <c r="J311" s="18">
        <v>0.3</v>
      </c>
      <c r="K311" s="18">
        <v>0.3</v>
      </c>
      <c r="L311" s="17">
        <v>200000000</v>
      </c>
      <c r="M311" s="18">
        <v>0.3</v>
      </c>
      <c r="N311" s="18">
        <v>0.3</v>
      </c>
    </row>
    <row r="312" spans="1:14" x14ac:dyDescent="0.25">
      <c r="A312" s="92">
        <v>45217</v>
      </c>
      <c r="B312" s="51" t="s">
        <v>49</v>
      </c>
      <c r="C312" s="52" t="s">
        <v>35</v>
      </c>
      <c r="D312" s="52" t="s">
        <v>17</v>
      </c>
      <c r="E312" s="92">
        <v>45218</v>
      </c>
      <c r="F312" s="92">
        <v>45582</v>
      </c>
      <c r="G312" s="16">
        <v>40000000000</v>
      </c>
      <c r="H312" s="20">
        <v>1.4</v>
      </c>
      <c r="I312" s="19"/>
      <c r="J312" s="18"/>
      <c r="K312" s="18"/>
      <c r="L312" s="17"/>
      <c r="M312" s="18"/>
      <c r="N312" s="18"/>
    </row>
    <row r="313" spans="1:14" x14ac:dyDescent="0.25">
      <c r="A313" s="92">
        <v>45217</v>
      </c>
      <c r="B313" s="51" t="s">
        <v>50</v>
      </c>
      <c r="C313" s="52" t="s">
        <v>35</v>
      </c>
      <c r="D313" s="52" t="s">
        <v>20</v>
      </c>
      <c r="E313" s="92">
        <v>45219</v>
      </c>
      <c r="F313" s="92">
        <v>45585</v>
      </c>
      <c r="G313" s="16" t="s">
        <v>54</v>
      </c>
      <c r="H313" s="20">
        <v>3.48</v>
      </c>
      <c r="I313" s="19">
        <v>24000000000</v>
      </c>
      <c r="J313" s="18">
        <v>3.8</v>
      </c>
      <c r="K313" s="18">
        <v>5</v>
      </c>
      <c r="L313" s="17">
        <v>20000000000</v>
      </c>
      <c r="M313" s="21"/>
      <c r="N313" s="18">
        <v>3.9666666666666699</v>
      </c>
    </row>
    <row r="314" spans="1:14" x14ac:dyDescent="0.25">
      <c r="A314" s="92">
        <v>45217</v>
      </c>
      <c r="B314" s="51" t="s">
        <v>49</v>
      </c>
      <c r="C314" s="52" t="s">
        <v>34</v>
      </c>
      <c r="D314" s="52" t="s">
        <v>12</v>
      </c>
      <c r="E314" s="92">
        <v>45218</v>
      </c>
      <c r="F314" s="92">
        <v>45225</v>
      </c>
      <c r="G314" s="16">
        <v>5000000</v>
      </c>
      <c r="H314" s="20">
        <v>0.45</v>
      </c>
      <c r="I314" s="19">
        <v>10000000</v>
      </c>
      <c r="J314" s="18">
        <v>0.34</v>
      </c>
      <c r="K314" s="18">
        <v>0.34</v>
      </c>
      <c r="L314" s="17">
        <v>5000000</v>
      </c>
      <c r="M314" s="18">
        <v>0.34</v>
      </c>
      <c r="N314" s="18">
        <v>0.34</v>
      </c>
    </row>
    <row r="315" spans="1:14" x14ac:dyDescent="0.25">
      <c r="A315" s="92">
        <v>45217</v>
      </c>
      <c r="B315" s="51" t="s">
        <v>49</v>
      </c>
      <c r="C315" s="52" t="s">
        <v>34</v>
      </c>
      <c r="D315" s="52" t="s">
        <v>13</v>
      </c>
      <c r="E315" s="92">
        <v>45218</v>
      </c>
      <c r="F315" s="92">
        <v>45232</v>
      </c>
      <c r="G315" s="16">
        <v>5000000</v>
      </c>
      <c r="H315" s="20">
        <v>0.52</v>
      </c>
      <c r="I315" s="19">
        <v>10000000</v>
      </c>
      <c r="J315" s="18">
        <v>0.42</v>
      </c>
      <c r="K315" s="18">
        <v>0.43</v>
      </c>
      <c r="L315" s="17">
        <v>5000000</v>
      </c>
      <c r="M315" s="18">
        <v>0.42</v>
      </c>
      <c r="N315" s="18">
        <v>0.42499999999999999</v>
      </c>
    </row>
    <row r="316" spans="1:14" x14ac:dyDescent="0.25">
      <c r="A316" s="92">
        <v>45217</v>
      </c>
      <c r="B316" s="51" t="s">
        <v>49</v>
      </c>
      <c r="C316" s="52" t="s">
        <v>34</v>
      </c>
      <c r="D316" s="52" t="s">
        <v>14</v>
      </c>
      <c r="E316" s="92">
        <v>45218</v>
      </c>
      <c r="F316" s="92">
        <v>45246</v>
      </c>
      <c r="G316" s="17">
        <v>5000000</v>
      </c>
      <c r="H316" s="20">
        <v>0.55000000000000004</v>
      </c>
      <c r="I316" s="19">
        <v>5000000</v>
      </c>
      <c r="J316" s="18">
        <v>0.5</v>
      </c>
      <c r="K316" s="18">
        <v>0.5</v>
      </c>
      <c r="L316" s="17">
        <v>5000000</v>
      </c>
      <c r="M316" s="18">
        <v>0.5</v>
      </c>
      <c r="N316" s="18">
        <v>0.5</v>
      </c>
    </row>
    <row r="317" spans="1:14" x14ac:dyDescent="0.25">
      <c r="A317" s="92">
        <v>45217</v>
      </c>
      <c r="B317" s="51" t="s">
        <v>49</v>
      </c>
      <c r="C317" s="52" t="s">
        <v>34</v>
      </c>
      <c r="D317" s="52" t="s">
        <v>15</v>
      </c>
      <c r="E317" s="92">
        <v>45218</v>
      </c>
      <c r="F317" s="92">
        <v>45309</v>
      </c>
      <c r="G317" s="16">
        <v>25000000</v>
      </c>
      <c r="H317" s="20">
        <v>1.02</v>
      </c>
      <c r="I317" s="19">
        <v>250000</v>
      </c>
      <c r="J317" s="18">
        <v>0.5</v>
      </c>
      <c r="K317" s="18">
        <v>0.5</v>
      </c>
      <c r="L317" s="17">
        <v>250000</v>
      </c>
      <c r="M317" s="18">
        <v>0.5</v>
      </c>
      <c r="N317" s="18">
        <v>0.5</v>
      </c>
    </row>
    <row r="318" spans="1:14" x14ac:dyDescent="0.25">
      <c r="A318" s="92">
        <v>45217</v>
      </c>
      <c r="B318" s="51" t="s">
        <v>49</v>
      </c>
      <c r="C318" s="52" t="s">
        <v>34</v>
      </c>
      <c r="D318" s="52" t="s">
        <v>16</v>
      </c>
      <c r="E318" s="92">
        <v>45218</v>
      </c>
      <c r="F318" s="92">
        <v>45400</v>
      </c>
      <c r="G318" s="16">
        <v>10000000</v>
      </c>
      <c r="H318" s="20">
        <v>1.06</v>
      </c>
      <c r="I318" s="19">
        <v>150000</v>
      </c>
      <c r="J318" s="18">
        <v>0.3</v>
      </c>
      <c r="K318" s="18">
        <v>0.3</v>
      </c>
      <c r="L318" s="17">
        <v>150000</v>
      </c>
      <c r="M318" s="18">
        <v>0.3</v>
      </c>
      <c r="N318" s="18">
        <v>0.3</v>
      </c>
    </row>
    <row r="319" spans="1:14" x14ac:dyDescent="0.25">
      <c r="A319" s="92">
        <v>45217</v>
      </c>
      <c r="B319" s="51" t="s">
        <v>49</v>
      </c>
      <c r="C319" s="52" t="s">
        <v>34</v>
      </c>
      <c r="D319" s="52" t="s">
        <v>17</v>
      </c>
      <c r="E319" s="92">
        <v>45218</v>
      </c>
      <c r="F319" s="92">
        <v>45582</v>
      </c>
      <c r="G319" s="16">
        <v>15000000</v>
      </c>
      <c r="H319" s="20">
        <v>1.08</v>
      </c>
      <c r="I319" s="19"/>
      <c r="J319" s="18"/>
      <c r="K319" s="18"/>
      <c r="L319" s="17"/>
      <c r="M319" s="18"/>
      <c r="N319" s="18"/>
    </row>
    <row r="320" spans="1:14" x14ac:dyDescent="0.25">
      <c r="A320" s="92">
        <v>45224</v>
      </c>
      <c r="B320" s="51" t="s">
        <v>49</v>
      </c>
      <c r="C320" s="52" t="s">
        <v>35</v>
      </c>
      <c r="D320" s="52" t="s">
        <v>12</v>
      </c>
      <c r="E320" s="92">
        <v>45225</v>
      </c>
      <c r="F320" s="92">
        <v>45232</v>
      </c>
      <c r="G320" s="16">
        <v>300000000000</v>
      </c>
      <c r="H320" s="20">
        <v>0.5</v>
      </c>
      <c r="I320" s="19">
        <v>291000000000</v>
      </c>
      <c r="J320" s="18">
        <v>0.4</v>
      </c>
      <c r="K320" s="18">
        <v>0.45</v>
      </c>
      <c r="L320" s="17">
        <v>291000000000</v>
      </c>
      <c r="M320" s="18">
        <v>0.45</v>
      </c>
      <c r="N320" s="18">
        <v>0.44553264604810999</v>
      </c>
    </row>
    <row r="321" spans="1:14" x14ac:dyDescent="0.25">
      <c r="A321" s="92">
        <v>45224</v>
      </c>
      <c r="B321" s="51" t="s">
        <v>49</v>
      </c>
      <c r="C321" s="52" t="s">
        <v>35</v>
      </c>
      <c r="D321" s="52" t="s">
        <v>13</v>
      </c>
      <c r="E321" s="92">
        <v>45225</v>
      </c>
      <c r="F321" s="92">
        <v>45239</v>
      </c>
      <c r="G321" s="16">
        <v>300000000000</v>
      </c>
      <c r="H321" s="20">
        <v>0.55000000000000004</v>
      </c>
      <c r="I321" s="19">
        <v>340000000000</v>
      </c>
      <c r="J321" s="18">
        <v>0.45</v>
      </c>
      <c r="K321" s="18">
        <v>0.5</v>
      </c>
      <c r="L321" s="17">
        <v>300000000000</v>
      </c>
      <c r="M321" s="18">
        <v>0.5</v>
      </c>
      <c r="N321" s="18">
        <v>0.49926470588235289</v>
      </c>
    </row>
    <row r="322" spans="1:14" x14ac:dyDescent="0.25">
      <c r="A322" s="92">
        <v>45224</v>
      </c>
      <c r="B322" s="51" t="s">
        <v>49</v>
      </c>
      <c r="C322" s="52" t="s">
        <v>35</v>
      </c>
      <c r="D322" s="52" t="s">
        <v>14</v>
      </c>
      <c r="E322" s="92">
        <v>45225</v>
      </c>
      <c r="F322" s="92">
        <v>45253</v>
      </c>
      <c r="G322" s="16">
        <v>150000000000</v>
      </c>
      <c r="H322" s="20">
        <v>0.85</v>
      </c>
      <c r="I322" s="19">
        <v>12000000000</v>
      </c>
      <c r="J322" s="18">
        <v>0.75</v>
      </c>
      <c r="K322" s="18">
        <v>0.8</v>
      </c>
      <c r="L322" s="17">
        <v>12000000000</v>
      </c>
      <c r="M322" s="18">
        <v>0.8</v>
      </c>
      <c r="N322" s="18">
        <v>0.78333333333333333</v>
      </c>
    </row>
    <row r="323" spans="1:14" x14ac:dyDescent="0.25">
      <c r="A323" s="92">
        <v>45224</v>
      </c>
      <c r="B323" s="51" t="s">
        <v>49</v>
      </c>
      <c r="C323" s="52" t="s">
        <v>35</v>
      </c>
      <c r="D323" s="52" t="s">
        <v>15</v>
      </c>
      <c r="E323" s="92">
        <v>45225</v>
      </c>
      <c r="F323" s="92">
        <v>45316</v>
      </c>
      <c r="G323" s="16">
        <v>100000000000</v>
      </c>
      <c r="H323" s="20">
        <v>1.33</v>
      </c>
      <c r="I323" s="19">
        <v>200000000</v>
      </c>
      <c r="J323" s="18">
        <v>1.2</v>
      </c>
      <c r="K323" s="18">
        <v>1.2</v>
      </c>
      <c r="L323" s="17">
        <v>200000000</v>
      </c>
      <c r="M323" s="18">
        <v>1.2</v>
      </c>
      <c r="N323" s="18">
        <v>1.2</v>
      </c>
    </row>
    <row r="324" spans="1:14" x14ac:dyDescent="0.25">
      <c r="A324" s="92">
        <v>45224</v>
      </c>
      <c r="B324" s="51" t="s">
        <v>49</v>
      </c>
      <c r="C324" s="52" t="s">
        <v>35</v>
      </c>
      <c r="D324" s="52" t="s">
        <v>16</v>
      </c>
      <c r="E324" s="92">
        <v>45225</v>
      </c>
      <c r="F324" s="92">
        <v>45407</v>
      </c>
      <c r="G324" s="16">
        <v>40000000000</v>
      </c>
      <c r="H324" s="20">
        <v>1.38</v>
      </c>
      <c r="I324" s="19"/>
      <c r="J324" s="18"/>
      <c r="K324" s="18"/>
      <c r="L324" s="17"/>
      <c r="M324" s="18"/>
      <c r="N324" s="18"/>
    </row>
    <row r="325" spans="1:14" x14ac:dyDescent="0.25">
      <c r="A325" s="92">
        <v>45224</v>
      </c>
      <c r="B325" s="51" t="s">
        <v>49</v>
      </c>
      <c r="C325" s="52" t="s">
        <v>35</v>
      </c>
      <c r="D325" s="52" t="s">
        <v>17</v>
      </c>
      <c r="E325" s="92">
        <v>45225</v>
      </c>
      <c r="F325" s="92">
        <v>45589</v>
      </c>
      <c r="G325" s="16">
        <v>40000000000</v>
      </c>
      <c r="H325" s="20">
        <v>1.4</v>
      </c>
      <c r="I325" s="19"/>
      <c r="J325" s="18"/>
      <c r="K325" s="18"/>
      <c r="L325" s="17"/>
      <c r="M325" s="18"/>
      <c r="N325" s="18"/>
    </row>
    <row r="326" spans="1:14" x14ac:dyDescent="0.25">
      <c r="A326" s="92">
        <v>45224</v>
      </c>
      <c r="B326" s="51" t="s">
        <v>49</v>
      </c>
      <c r="C326" s="52" t="s">
        <v>34</v>
      </c>
      <c r="D326" s="52" t="s">
        <v>12</v>
      </c>
      <c r="E326" s="92">
        <v>45225</v>
      </c>
      <c r="F326" s="92">
        <v>45232</v>
      </c>
      <c r="G326" s="16">
        <v>5000000</v>
      </c>
      <c r="H326" s="20">
        <v>0.45</v>
      </c>
      <c r="I326" s="19">
        <v>10000000</v>
      </c>
      <c r="J326" s="18">
        <v>0.33</v>
      </c>
      <c r="K326" s="18">
        <v>0.34</v>
      </c>
      <c r="L326" s="17">
        <v>5000000</v>
      </c>
      <c r="M326" s="18">
        <v>0.33</v>
      </c>
      <c r="N326" s="18">
        <v>0.33500000000000002</v>
      </c>
    </row>
    <row r="327" spans="1:14" x14ac:dyDescent="0.25">
      <c r="A327" s="92">
        <v>45224</v>
      </c>
      <c r="B327" s="51" t="s">
        <v>49</v>
      </c>
      <c r="C327" s="52" t="s">
        <v>34</v>
      </c>
      <c r="D327" s="52" t="s">
        <v>13</v>
      </c>
      <c r="E327" s="92">
        <v>45225</v>
      </c>
      <c r="F327" s="92">
        <v>45239</v>
      </c>
      <c r="G327" s="16">
        <v>5000000</v>
      </c>
      <c r="H327" s="20">
        <v>0.52</v>
      </c>
      <c r="I327" s="19">
        <v>5000000</v>
      </c>
      <c r="J327" s="18">
        <v>0.4</v>
      </c>
      <c r="K327" s="18">
        <v>0.4</v>
      </c>
      <c r="L327" s="17">
        <v>5000000</v>
      </c>
      <c r="M327" s="18">
        <v>0.4</v>
      </c>
      <c r="N327" s="18">
        <v>0.4</v>
      </c>
    </row>
    <row r="328" spans="1:14" x14ac:dyDescent="0.25">
      <c r="A328" s="92">
        <v>45224</v>
      </c>
      <c r="B328" s="51" t="s">
        <v>49</v>
      </c>
      <c r="C328" s="52" t="s">
        <v>34</v>
      </c>
      <c r="D328" s="52" t="s">
        <v>14</v>
      </c>
      <c r="E328" s="92">
        <v>45225</v>
      </c>
      <c r="F328" s="92">
        <v>45253</v>
      </c>
      <c r="G328" s="17">
        <v>5000000</v>
      </c>
      <c r="H328" s="20">
        <v>0.55000000000000004</v>
      </c>
      <c r="I328" s="19">
        <v>5000000</v>
      </c>
      <c r="J328" s="18">
        <v>0.5</v>
      </c>
      <c r="K328" s="18">
        <v>0.5</v>
      </c>
      <c r="L328" s="17">
        <v>5000000</v>
      </c>
      <c r="M328" s="18">
        <v>0.5</v>
      </c>
      <c r="N328" s="18">
        <v>0.5</v>
      </c>
    </row>
    <row r="329" spans="1:14" x14ac:dyDescent="0.25">
      <c r="A329" s="92">
        <v>45224</v>
      </c>
      <c r="B329" s="51" t="s">
        <v>49</v>
      </c>
      <c r="C329" s="52" t="s">
        <v>34</v>
      </c>
      <c r="D329" s="52" t="s">
        <v>15</v>
      </c>
      <c r="E329" s="92">
        <v>45225</v>
      </c>
      <c r="F329" s="92">
        <v>45316</v>
      </c>
      <c r="G329" s="16">
        <v>25000000</v>
      </c>
      <c r="H329" s="20">
        <v>1.02</v>
      </c>
      <c r="I329" s="19">
        <v>12309000</v>
      </c>
      <c r="J329" s="18">
        <v>0.75</v>
      </c>
      <c r="K329" s="18">
        <v>1.02</v>
      </c>
      <c r="L329" s="17">
        <v>12309000</v>
      </c>
      <c r="M329" s="18">
        <v>1.02</v>
      </c>
      <c r="N329" s="18">
        <v>0.94436997319034854</v>
      </c>
    </row>
    <row r="330" spans="1:14" x14ac:dyDescent="0.25">
      <c r="A330" s="92">
        <v>45224</v>
      </c>
      <c r="B330" s="51" t="s">
        <v>49</v>
      </c>
      <c r="C330" s="52" t="s">
        <v>34</v>
      </c>
      <c r="D330" s="52" t="s">
        <v>16</v>
      </c>
      <c r="E330" s="92">
        <v>45225</v>
      </c>
      <c r="F330" s="92">
        <v>45407</v>
      </c>
      <c r="G330" s="16">
        <v>10000000</v>
      </c>
      <c r="H330" s="20">
        <v>1.06</v>
      </c>
      <c r="I330" s="19"/>
      <c r="J330" s="18"/>
      <c r="K330" s="18"/>
      <c r="L330" s="17"/>
      <c r="M330" s="18"/>
      <c r="N330" s="18"/>
    </row>
    <row r="331" spans="1:14" x14ac:dyDescent="0.25">
      <c r="A331" s="92">
        <v>45224</v>
      </c>
      <c r="B331" s="51" t="s">
        <v>49</v>
      </c>
      <c r="C331" s="52" t="s">
        <v>34</v>
      </c>
      <c r="D331" s="52" t="s">
        <v>17</v>
      </c>
      <c r="E331" s="92">
        <v>45225</v>
      </c>
      <c r="F331" s="92">
        <v>45589</v>
      </c>
      <c r="G331" s="16">
        <v>15000000</v>
      </c>
      <c r="H331" s="20">
        <v>1.08</v>
      </c>
      <c r="I331" s="19">
        <v>4000000</v>
      </c>
      <c r="J331" s="18">
        <v>1.06</v>
      </c>
      <c r="K331" s="18">
        <v>1.06</v>
      </c>
      <c r="L331" s="17">
        <v>4000000</v>
      </c>
      <c r="M331" s="18">
        <v>1.06</v>
      </c>
      <c r="N331" s="18">
        <v>1.06</v>
      </c>
    </row>
    <row r="332" spans="1:14" x14ac:dyDescent="0.25">
      <c r="A332" s="92">
        <v>45231</v>
      </c>
      <c r="B332" s="51" t="s">
        <v>49</v>
      </c>
      <c r="C332" s="52" t="s">
        <v>35</v>
      </c>
      <c r="D332" s="52" t="s">
        <v>12</v>
      </c>
      <c r="E332" s="92">
        <v>45232</v>
      </c>
      <c r="F332" s="92">
        <v>45239</v>
      </c>
      <c r="G332" s="16">
        <v>300000000000</v>
      </c>
      <c r="H332" s="20">
        <v>0.5</v>
      </c>
      <c r="I332" s="19">
        <v>183000000000</v>
      </c>
      <c r="J332" s="18">
        <v>0.4</v>
      </c>
      <c r="K332" s="18">
        <v>0.45</v>
      </c>
      <c r="L332" s="17">
        <v>183000000000</v>
      </c>
      <c r="M332" s="18">
        <v>0.45</v>
      </c>
      <c r="N332" s="18">
        <v>0.44098360655737712</v>
      </c>
    </row>
    <row r="333" spans="1:14" x14ac:dyDescent="0.25">
      <c r="A333" s="92">
        <v>45231</v>
      </c>
      <c r="B333" s="51" t="s">
        <v>49</v>
      </c>
      <c r="C333" s="52" t="s">
        <v>35</v>
      </c>
      <c r="D333" s="52" t="s">
        <v>13</v>
      </c>
      <c r="E333" s="92">
        <v>45232</v>
      </c>
      <c r="F333" s="92">
        <v>45246</v>
      </c>
      <c r="G333" s="16">
        <v>350000000000</v>
      </c>
      <c r="H333" s="20">
        <v>0.55000000000000004</v>
      </c>
      <c r="I333" s="19">
        <v>367500000000</v>
      </c>
      <c r="J333" s="18">
        <v>0.45</v>
      </c>
      <c r="K333" s="18">
        <v>0.55000000000000004</v>
      </c>
      <c r="L333" s="17">
        <v>350000000000</v>
      </c>
      <c r="M333" s="18">
        <v>0.55000000000000004</v>
      </c>
      <c r="N333" s="18">
        <v>0.50170068027210879</v>
      </c>
    </row>
    <row r="334" spans="1:14" x14ac:dyDescent="0.25">
      <c r="A334" s="92">
        <v>45231</v>
      </c>
      <c r="B334" s="51" t="s">
        <v>49</v>
      </c>
      <c r="C334" s="52" t="s">
        <v>35</v>
      </c>
      <c r="D334" s="52" t="s">
        <v>14</v>
      </c>
      <c r="E334" s="92">
        <v>45232</v>
      </c>
      <c r="F334" s="92">
        <v>45260</v>
      </c>
      <c r="G334" s="16">
        <v>150000000000</v>
      </c>
      <c r="H334" s="20">
        <v>0.85</v>
      </c>
      <c r="I334" s="19">
        <v>95000000000</v>
      </c>
      <c r="J334" s="18">
        <v>0.75</v>
      </c>
      <c r="K334" s="18">
        <v>0.85</v>
      </c>
      <c r="L334" s="17">
        <v>95000000000</v>
      </c>
      <c r="M334" s="18">
        <v>0.85</v>
      </c>
      <c r="N334" s="18">
        <v>0.8236842105263158</v>
      </c>
    </row>
    <row r="335" spans="1:14" x14ac:dyDescent="0.25">
      <c r="A335" s="92">
        <v>45231</v>
      </c>
      <c r="B335" s="51" t="s">
        <v>49</v>
      </c>
      <c r="C335" s="52" t="s">
        <v>35</v>
      </c>
      <c r="D335" s="52" t="s">
        <v>15</v>
      </c>
      <c r="E335" s="92">
        <v>45232</v>
      </c>
      <c r="F335" s="92">
        <v>45323</v>
      </c>
      <c r="G335" s="16">
        <v>50000000000</v>
      </c>
      <c r="H335" s="20">
        <v>1.33</v>
      </c>
      <c r="I335" s="19"/>
      <c r="J335" s="18"/>
      <c r="K335" s="18"/>
      <c r="L335" s="17"/>
      <c r="M335" s="18"/>
      <c r="N335" s="18"/>
    </row>
    <row r="336" spans="1:14" x14ac:dyDescent="0.25">
      <c r="A336" s="92">
        <v>45231</v>
      </c>
      <c r="B336" s="51" t="s">
        <v>49</v>
      </c>
      <c r="C336" s="52" t="s">
        <v>35</v>
      </c>
      <c r="D336" s="52" t="s">
        <v>16</v>
      </c>
      <c r="E336" s="92">
        <v>45232</v>
      </c>
      <c r="F336" s="92">
        <v>45414</v>
      </c>
      <c r="G336" s="16">
        <v>40000000000</v>
      </c>
      <c r="H336" s="20">
        <v>1.38</v>
      </c>
      <c r="I336" s="19"/>
      <c r="J336" s="18"/>
      <c r="K336" s="18"/>
      <c r="L336" s="17"/>
      <c r="M336" s="18"/>
      <c r="N336" s="18"/>
    </row>
    <row r="337" spans="1:14" x14ac:dyDescent="0.25">
      <c r="A337" s="92">
        <v>45231</v>
      </c>
      <c r="B337" s="51" t="s">
        <v>49</v>
      </c>
      <c r="C337" s="52" t="s">
        <v>35</v>
      </c>
      <c r="D337" s="52" t="s">
        <v>17</v>
      </c>
      <c r="E337" s="92">
        <v>45232</v>
      </c>
      <c r="F337" s="92">
        <v>45596</v>
      </c>
      <c r="G337" s="16">
        <v>40000000000</v>
      </c>
      <c r="H337" s="20">
        <v>1.4</v>
      </c>
      <c r="I337" s="19"/>
      <c r="J337" s="18"/>
      <c r="K337" s="18"/>
      <c r="L337" s="17"/>
      <c r="M337" s="18"/>
      <c r="N337" s="18"/>
    </row>
    <row r="338" spans="1:14" x14ac:dyDescent="0.25">
      <c r="A338" s="92">
        <v>45231</v>
      </c>
      <c r="B338" s="51" t="s">
        <v>49</v>
      </c>
      <c r="C338" s="52" t="s">
        <v>34</v>
      </c>
      <c r="D338" s="52" t="s">
        <v>12</v>
      </c>
      <c r="E338" s="92">
        <v>45232</v>
      </c>
      <c r="F338" s="92">
        <v>45239</v>
      </c>
      <c r="G338" s="16">
        <v>5000000</v>
      </c>
      <c r="H338" s="20">
        <v>0.45</v>
      </c>
      <c r="I338" s="19">
        <v>5000000</v>
      </c>
      <c r="J338" s="18">
        <v>0.33</v>
      </c>
      <c r="K338" s="18">
        <v>0.33</v>
      </c>
      <c r="L338" s="17">
        <v>5000000</v>
      </c>
      <c r="M338" s="18">
        <v>0.33</v>
      </c>
      <c r="N338" s="18">
        <v>0.33</v>
      </c>
    </row>
    <row r="339" spans="1:14" x14ac:dyDescent="0.25">
      <c r="A339" s="92">
        <v>45231</v>
      </c>
      <c r="B339" s="51" t="s">
        <v>49</v>
      </c>
      <c r="C339" s="52" t="s">
        <v>34</v>
      </c>
      <c r="D339" s="52" t="s">
        <v>13</v>
      </c>
      <c r="E339" s="92">
        <v>45232</v>
      </c>
      <c r="F339" s="92">
        <v>45246</v>
      </c>
      <c r="G339" s="16">
        <v>5000000</v>
      </c>
      <c r="H339" s="20">
        <v>0.52</v>
      </c>
      <c r="I339" s="19">
        <v>10000000</v>
      </c>
      <c r="J339" s="18">
        <v>0.49</v>
      </c>
      <c r="K339" s="18">
        <v>0.5</v>
      </c>
      <c r="L339" s="17">
        <v>5000000</v>
      </c>
      <c r="M339" s="18">
        <v>0.49</v>
      </c>
      <c r="N339" s="18">
        <v>0.495</v>
      </c>
    </row>
    <row r="340" spans="1:14" x14ac:dyDescent="0.25">
      <c r="A340" s="92">
        <v>45231</v>
      </c>
      <c r="B340" s="51" t="s">
        <v>49</v>
      </c>
      <c r="C340" s="52" t="s">
        <v>34</v>
      </c>
      <c r="D340" s="52" t="s">
        <v>14</v>
      </c>
      <c r="E340" s="92">
        <v>45232</v>
      </c>
      <c r="F340" s="92">
        <v>45260</v>
      </c>
      <c r="G340" s="17">
        <v>5000000</v>
      </c>
      <c r="H340" s="20">
        <v>0.55000000000000004</v>
      </c>
      <c r="I340" s="19">
        <v>5000000</v>
      </c>
      <c r="J340" s="18">
        <v>0.5</v>
      </c>
      <c r="K340" s="18">
        <v>0.5</v>
      </c>
      <c r="L340" s="17">
        <v>5000000</v>
      </c>
      <c r="M340" s="18">
        <v>0.5</v>
      </c>
      <c r="N340" s="18">
        <v>0.5</v>
      </c>
    </row>
    <row r="341" spans="1:14" x14ac:dyDescent="0.25">
      <c r="A341" s="92">
        <v>45231</v>
      </c>
      <c r="B341" s="51" t="s">
        <v>49</v>
      </c>
      <c r="C341" s="52" t="s">
        <v>34</v>
      </c>
      <c r="D341" s="52" t="s">
        <v>15</v>
      </c>
      <c r="E341" s="92">
        <v>45232</v>
      </c>
      <c r="F341" s="92">
        <v>45323</v>
      </c>
      <c r="G341" s="16">
        <v>20000000</v>
      </c>
      <c r="H341" s="20">
        <v>1.02</v>
      </c>
      <c r="I341" s="19"/>
      <c r="J341" s="18"/>
      <c r="K341" s="18"/>
      <c r="L341" s="17"/>
      <c r="M341" s="18"/>
      <c r="N341" s="18"/>
    </row>
    <row r="342" spans="1:14" x14ac:dyDescent="0.25">
      <c r="A342" s="92">
        <v>45231</v>
      </c>
      <c r="B342" s="51" t="s">
        <v>49</v>
      </c>
      <c r="C342" s="52" t="s">
        <v>34</v>
      </c>
      <c r="D342" s="52" t="s">
        <v>16</v>
      </c>
      <c r="E342" s="92">
        <v>45232</v>
      </c>
      <c r="F342" s="92">
        <v>45414</v>
      </c>
      <c r="G342" s="16">
        <v>15000000</v>
      </c>
      <c r="H342" s="20">
        <v>1.06</v>
      </c>
      <c r="I342" s="19"/>
      <c r="J342" s="18"/>
      <c r="K342" s="18"/>
      <c r="L342" s="17"/>
      <c r="M342" s="18"/>
      <c r="N342" s="18"/>
    </row>
    <row r="343" spans="1:14" x14ac:dyDescent="0.25">
      <c r="A343" s="92">
        <v>45231</v>
      </c>
      <c r="B343" s="51" t="s">
        <v>49</v>
      </c>
      <c r="C343" s="52" t="s">
        <v>34</v>
      </c>
      <c r="D343" s="52" t="s">
        <v>17</v>
      </c>
      <c r="E343" s="92">
        <v>45232</v>
      </c>
      <c r="F343" s="92">
        <v>45596</v>
      </c>
      <c r="G343" s="16">
        <v>15000000</v>
      </c>
      <c r="H343" s="20">
        <v>1.08</v>
      </c>
      <c r="I343" s="19">
        <v>15000000</v>
      </c>
      <c r="J343" s="18">
        <v>1.06</v>
      </c>
      <c r="K343" s="18">
        <v>1.06</v>
      </c>
      <c r="L343" s="17">
        <v>15000000</v>
      </c>
      <c r="M343" s="18">
        <v>1.06</v>
      </c>
      <c r="N343" s="18">
        <v>1.06</v>
      </c>
    </row>
    <row r="344" spans="1:14" x14ac:dyDescent="0.25">
      <c r="A344" s="92">
        <v>45245</v>
      </c>
      <c r="B344" s="51" t="s">
        <v>49</v>
      </c>
      <c r="C344" s="52" t="s">
        <v>35</v>
      </c>
      <c r="D344" s="52" t="s">
        <v>12</v>
      </c>
      <c r="E344" s="92">
        <v>45246</v>
      </c>
      <c r="F344" s="92">
        <v>45253</v>
      </c>
      <c r="G344" s="16">
        <v>300000000000</v>
      </c>
      <c r="H344" s="20">
        <v>0.5</v>
      </c>
      <c r="I344" s="19">
        <v>457000000000</v>
      </c>
      <c r="J344" s="18">
        <v>0.38</v>
      </c>
      <c r="K344" s="18">
        <v>0.48</v>
      </c>
      <c r="L344" s="17">
        <v>300000000000</v>
      </c>
      <c r="M344" s="18">
        <v>0.45</v>
      </c>
      <c r="N344" s="18">
        <v>0.44157549234135668</v>
      </c>
    </row>
    <row r="345" spans="1:14" x14ac:dyDescent="0.25">
      <c r="A345" s="92">
        <v>45245</v>
      </c>
      <c r="B345" s="51" t="s">
        <v>49</v>
      </c>
      <c r="C345" s="52" t="s">
        <v>35</v>
      </c>
      <c r="D345" s="52" t="s">
        <v>13</v>
      </c>
      <c r="E345" s="92">
        <v>45246</v>
      </c>
      <c r="F345" s="92">
        <v>45260</v>
      </c>
      <c r="G345" s="16">
        <v>350000000000</v>
      </c>
      <c r="H345" s="20">
        <v>0.55000000000000004</v>
      </c>
      <c r="I345" s="19">
        <v>424000000000</v>
      </c>
      <c r="J345" s="18">
        <v>0.4</v>
      </c>
      <c r="K345" s="18">
        <v>0.55000000000000004</v>
      </c>
      <c r="L345" s="17">
        <v>350000000000</v>
      </c>
      <c r="M345" s="18">
        <v>0.55000000000000004</v>
      </c>
      <c r="N345" s="18">
        <v>0.51367924528301889</v>
      </c>
    </row>
    <row r="346" spans="1:14" x14ac:dyDescent="0.25">
      <c r="A346" s="92">
        <v>45245</v>
      </c>
      <c r="B346" s="51" t="s">
        <v>49</v>
      </c>
      <c r="C346" s="52" t="s">
        <v>35</v>
      </c>
      <c r="D346" s="52" t="s">
        <v>14</v>
      </c>
      <c r="E346" s="92">
        <v>45246</v>
      </c>
      <c r="F346" s="92">
        <v>45274</v>
      </c>
      <c r="G346" s="16">
        <v>150000000000</v>
      </c>
      <c r="H346" s="20">
        <v>0.85</v>
      </c>
      <c r="I346" s="19">
        <v>90000000000</v>
      </c>
      <c r="J346" s="18">
        <v>0.55000000000000004</v>
      </c>
      <c r="K346" s="18">
        <v>0.85</v>
      </c>
      <c r="L346" s="17">
        <v>90000000000</v>
      </c>
      <c r="M346" s="18">
        <v>0.85</v>
      </c>
      <c r="N346" s="18">
        <v>0.77222222222222225</v>
      </c>
    </row>
    <row r="347" spans="1:14" x14ac:dyDescent="0.25">
      <c r="A347" s="92">
        <v>45245</v>
      </c>
      <c r="B347" s="51" t="s">
        <v>49</v>
      </c>
      <c r="C347" s="52" t="s">
        <v>35</v>
      </c>
      <c r="D347" s="52" t="s">
        <v>15</v>
      </c>
      <c r="E347" s="92">
        <v>45246</v>
      </c>
      <c r="F347" s="92">
        <v>45337</v>
      </c>
      <c r="G347" s="16">
        <v>50000000000</v>
      </c>
      <c r="H347" s="20">
        <v>1.33</v>
      </c>
      <c r="I347" s="19">
        <v>96670000000</v>
      </c>
      <c r="J347" s="18">
        <v>0.3</v>
      </c>
      <c r="K347" s="18">
        <v>1.33</v>
      </c>
      <c r="L347" s="17">
        <v>50000000000</v>
      </c>
      <c r="M347" s="18">
        <v>1.33</v>
      </c>
      <c r="N347" s="18">
        <v>1.1716664942588191</v>
      </c>
    </row>
    <row r="348" spans="1:14" x14ac:dyDescent="0.25">
      <c r="A348" s="92">
        <v>45245</v>
      </c>
      <c r="B348" s="51" t="s">
        <v>49</v>
      </c>
      <c r="C348" s="52" t="s">
        <v>35</v>
      </c>
      <c r="D348" s="52" t="s">
        <v>16</v>
      </c>
      <c r="E348" s="92">
        <v>45246</v>
      </c>
      <c r="F348" s="92">
        <v>45428</v>
      </c>
      <c r="G348" s="16">
        <v>40000000000</v>
      </c>
      <c r="H348" s="20">
        <v>1.38</v>
      </c>
      <c r="I348" s="19">
        <v>25600000000</v>
      </c>
      <c r="J348" s="18"/>
      <c r="K348" s="18">
        <v>0.9</v>
      </c>
      <c r="L348" s="17">
        <v>25600000000</v>
      </c>
      <c r="M348" s="18">
        <v>1.25</v>
      </c>
      <c r="N348" s="18">
        <v>1.2417968749999999</v>
      </c>
    </row>
    <row r="349" spans="1:14" x14ac:dyDescent="0.25">
      <c r="A349" s="92">
        <v>45245</v>
      </c>
      <c r="B349" s="51" t="s">
        <v>49</v>
      </c>
      <c r="C349" s="52" t="s">
        <v>35</v>
      </c>
      <c r="D349" s="52" t="s">
        <v>17</v>
      </c>
      <c r="E349" s="92">
        <v>45246</v>
      </c>
      <c r="F349" s="92">
        <v>45610</v>
      </c>
      <c r="G349" s="16">
        <v>40000000000</v>
      </c>
      <c r="H349" s="20">
        <v>1.4</v>
      </c>
      <c r="I349" s="19">
        <v>200000000</v>
      </c>
      <c r="J349" s="18">
        <v>1.32</v>
      </c>
      <c r="K349" s="18">
        <v>1.32</v>
      </c>
      <c r="L349" s="17">
        <v>200000000</v>
      </c>
      <c r="M349" s="18">
        <v>1.32</v>
      </c>
      <c r="N349" s="18">
        <v>1.32</v>
      </c>
    </row>
    <row r="350" spans="1:14" x14ac:dyDescent="0.25">
      <c r="A350" s="92">
        <v>45245</v>
      </c>
      <c r="B350" s="51" t="s">
        <v>49</v>
      </c>
      <c r="C350" s="52" t="s">
        <v>34</v>
      </c>
      <c r="D350" s="52" t="s">
        <v>12</v>
      </c>
      <c r="E350" s="92">
        <v>45246</v>
      </c>
      <c r="F350" s="92">
        <v>45253</v>
      </c>
      <c r="G350" s="16">
        <v>5000000</v>
      </c>
      <c r="H350" s="20">
        <v>0.45</v>
      </c>
      <c r="I350" s="19">
        <v>15000000</v>
      </c>
      <c r="J350" s="18">
        <v>0.3</v>
      </c>
      <c r="K350" s="18">
        <v>0.42</v>
      </c>
      <c r="L350" s="17">
        <v>5000000</v>
      </c>
      <c r="M350" s="18">
        <v>0.3</v>
      </c>
      <c r="N350" s="18">
        <v>0.34666666666666668</v>
      </c>
    </row>
    <row r="351" spans="1:14" x14ac:dyDescent="0.25">
      <c r="A351" s="92">
        <v>45245</v>
      </c>
      <c r="B351" s="51" t="s">
        <v>49</v>
      </c>
      <c r="C351" s="52" t="s">
        <v>34</v>
      </c>
      <c r="D351" s="52" t="s">
        <v>13</v>
      </c>
      <c r="E351" s="92">
        <v>45246</v>
      </c>
      <c r="F351" s="92">
        <v>45260</v>
      </c>
      <c r="G351" s="16">
        <v>5000000</v>
      </c>
      <c r="H351" s="20">
        <v>0.52</v>
      </c>
      <c r="I351" s="19">
        <v>20000000</v>
      </c>
      <c r="J351" s="18">
        <v>0.35</v>
      </c>
      <c r="K351" s="18">
        <v>0.5</v>
      </c>
      <c r="L351" s="17">
        <v>5000000</v>
      </c>
      <c r="M351" s="18">
        <v>0.35</v>
      </c>
      <c r="N351" s="18">
        <v>0.45500000000000002</v>
      </c>
    </row>
    <row r="352" spans="1:14" x14ac:dyDescent="0.25">
      <c r="A352" s="92">
        <v>45245</v>
      </c>
      <c r="B352" s="51" t="s">
        <v>49</v>
      </c>
      <c r="C352" s="52" t="s">
        <v>34</v>
      </c>
      <c r="D352" s="52" t="s">
        <v>14</v>
      </c>
      <c r="E352" s="92">
        <v>45246</v>
      </c>
      <c r="F352" s="92">
        <v>45274</v>
      </c>
      <c r="G352" s="17">
        <v>5000000</v>
      </c>
      <c r="H352" s="20">
        <v>0.55000000000000004</v>
      </c>
      <c r="I352" s="19">
        <v>15000000</v>
      </c>
      <c r="J352" s="18">
        <v>0.4</v>
      </c>
      <c r="K352" s="18">
        <v>0.5</v>
      </c>
      <c r="L352" s="17">
        <v>5000000</v>
      </c>
      <c r="M352" s="18">
        <v>0.4</v>
      </c>
      <c r="N352" s="18">
        <v>0.46666666666666667</v>
      </c>
    </row>
    <row r="353" spans="1:14" x14ac:dyDescent="0.25">
      <c r="A353" s="92">
        <v>45245</v>
      </c>
      <c r="B353" s="51" t="s">
        <v>49</v>
      </c>
      <c r="C353" s="52" t="s">
        <v>34</v>
      </c>
      <c r="D353" s="52" t="s">
        <v>15</v>
      </c>
      <c r="E353" s="92">
        <v>45246</v>
      </c>
      <c r="F353" s="92">
        <v>45337</v>
      </c>
      <c r="G353" s="16">
        <v>20000000</v>
      </c>
      <c r="H353" s="20">
        <v>1.02</v>
      </c>
      <c r="I353" s="19">
        <v>47555000</v>
      </c>
      <c r="J353" s="18">
        <v>0.2</v>
      </c>
      <c r="K353" s="18">
        <v>0.8</v>
      </c>
      <c r="L353" s="17">
        <v>20000000</v>
      </c>
      <c r="M353" s="18">
        <v>0.5</v>
      </c>
      <c r="N353" s="18">
        <v>0.46624960571969298</v>
      </c>
    </row>
    <row r="354" spans="1:14" x14ac:dyDescent="0.25">
      <c r="A354" s="92">
        <v>45245</v>
      </c>
      <c r="B354" s="51" t="s">
        <v>49</v>
      </c>
      <c r="C354" s="52" t="s">
        <v>34</v>
      </c>
      <c r="D354" s="52" t="s">
        <v>16</v>
      </c>
      <c r="E354" s="92">
        <v>45246</v>
      </c>
      <c r="F354" s="92">
        <v>45428</v>
      </c>
      <c r="G354" s="16">
        <v>15000000</v>
      </c>
      <c r="H354" s="20">
        <v>1.06</v>
      </c>
      <c r="I354" s="19">
        <v>15150000</v>
      </c>
      <c r="J354" s="18">
        <v>0.55000000000000004</v>
      </c>
      <c r="K354" s="18">
        <v>1.06</v>
      </c>
      <c r="L354" s="17">
        <v>15000000</v>
      </c>
      <c r="M354" s="18">
        <v>1.06</v>
      </c>
      <c r="N354" s="18">
        <v>1.054950495049505</v>
      </c>
    </row>
    <row r="355" spans="1:14" x14ac:dyDescent="0.25">
      <c r="A355" s="92">
        <v>45245</v>
      </c>
      <c r="B355" s="51" t="s">
        <v>49</v>
      </c>
      <c r="C355" s="52" t="s">
        <v>34</v>
      </c>
      <c r="D355" s="52" t="s">
        <v>17</v>
      </c>
      <c r="E355" s="92">
        <v>45246</v>
      </c>
      <c r="F355" s="92">
        <v>45610</v>
      </c>
      <c r="G355" s="16">
        <v>15000000</v>
      </c>
      <c r="H355" s="20">
        <v>1.08</v>
      </c>
      <c r="I355" s="19">
        <v>15700000</v>
      </c>
      <c r="J355" s="18">
        <v>0.99</v>
      </c>
      <c r="K355" s="18">
        <v>1.06</v>
      </c>
      <c r="L355" s="17">
        <v>15000000</v>
      </c>
      <c r="M355" s="18">
        <v>1.06</v>
      </c>
      <c r="N355" s="18">
        <v>1.0568789808917201</v>
      </c>
    </row>
    <row r="356" spans="1:14" x14ac:dyDescent="0.25">
      <c r="A356" s="92">
        <v>45252</v>
      </c>
      <c r="B356" s="51" t="s">
        <v>49</v>
      </c>
      <c r="C356" s="52" t="s">
        <v>35</v>
      </c>
      <c r="D356" s="52" t="s">
        <v>12</v>
      </c>
      <c r="E356" s="92">
        <v>45253</v>
      </c>
      <c r="F356" s="92">
        <v>45260</v>
      </c>
      <c r="G356" s="16">
        <v>400000000000</v>
      </c>
      <c r="H356" s="20">
        <v>0.5</v>
      </c>
      <c r="I356" s="19">
        <v>221000000000</v>
      </c>
      <c r="J356" s="18">
        <v>0.35</v>
      </c>
      <c r="K356" s="18">
        <v>0.45</v>
      </c>
      <c r="L356" s="19">
        <v>221000000000</v>
      </c>
      <c r="M356" s="18">
        <v>0.45</v>
      </c>
      <c r="N356" s="18">
        <v>0.42488687782805429</v>
      </c>
    </row>
    <row r="357" spans="1:14" x14ac:dyDescent="0.25">
      <c r="A357" s="92">
        <v>45252</v>
      </c>
      <c r="B357" s="51" t="s">
        <v>49</v>
      </c>
      <c r="C357" s="52" t="s">
        <v>35</v>
      </c>
      <c r="D357" s="52" t="s">
        <v>13</v>
      </c>
      <c r="E357" s="92">
        <v>45253</v>
      </c>
      <c r="F357" s="92">
        <v>45267</v>
      </c>
      <c r="G357" s="16">
        <v>400000000000</v>
      </c>
      <c r="H357" s="20">
        <v>0.55000000000000004</v>
      </c>
      <c r="I357" s="19">
        <v>324000000000</v>
      </c>
      <c r="J357" s="18">
        <v>0.38</v>
      </c>
      <c r="K357" s="18">
        <v>0.55000000000000004</v>
      </c>
      <c r="L357" s="17">
        <v>324000000000</v>
      </c>
      <c r="M357" s="18">
        <v>0.55000000000000004</v>
      </c>
      <c r="N357" s="18">
        <v>0.51265432098765429</v>
      </c>
    </row>
    <row r="358" spans="1:14" x14ac:dyDescent="0.25">
      <c r="A358" s="92">
        <v>45252</v>
      </c>
      <c r="B358" s="51" t="s">
        <v>49</v>
      </c>
      <c r="C358" s="52" t="s">
        <v>35</v>
      </c>
      <c r="D358" s="52" t="s">
        <v>14</v>
      </c>
      <c r="E358" s="92">
        <v>45253</v>
      </c>
      <c r="F358" s="92">
        <v>45281</v>
      </c>
      <c r="G358" s="16">
        <v>150000000000</v>
      </c>
      <c r="H358" s="20">
        <v>0.85</v>
      </c>
      <c r="I358" s="19">
        <v>140000000000</v>
      </c>
      <c r="J358" s="18">
        <v>0.85</v>
      </c>
      <c r="K358" s="18">
        <v>0.85</v>
      </c>
      <c r="L358" s="17">
        <v>140000000000</v>
      </c>
      <c r="M358" s="18">
        <v>0.85</v>
      </c>
      <c r="N358" s="18">
        <v>0.85</v>
      </c>
    </row>
    <row r="359" spans="1:14" x14ac:dyDescent="0.25">
      <c r="A359" s="92">
        <v>45252</v>
      </c>
      <c r="B359" s="51" t="s">
        <v>49</v>
      </c>
      <c r="C359" s="52" t="s">
        <v>35</v>
      </c>
      <c r="D359" s="52" t="s">
        <v>15</v>
      </c>
      <c r="E359" s="92">
        <v>45253</v>
      </c>
      <c r="F359" s="92">
        <v>45344</v>
      </c>
      <c r="G359" s="16">
        <v>50000000000</v>
      </c>
      <c r="H359" s="20">
        <v>1.33</v>
      </c>
      <c r="I359" s="19">
        <v>50800000000</v>
      </c>
      <c r="J359" s="18">
        <v>1</v>
      </c>
      <c r="K359" s="18">
        <v>1.33</v>
      </c>
      <c r="L359" s="17">
        <v>50000000000</v>
      </c>
      <c r="M359" s="18">
        <v>1.33</v>
      </c>
      <c r="N359" s="18">
        <v>1.3277559055118111</v>
      </c>
    </row>
    <row r="360" spans="1:14" x14ac:dyDescent="0.25">
      <c r="A360" s="92">
        <v>45252</v>
      </c>
      <c r="B360" s="51" t="s">
        <v>49</v>
      </c>
      <c r="C360" s="52" t="s">
        <v>35</v>
      </c>
      <c r="D360" s="52" t="s">
        <v>16</v>
      </c>
      <c r="E360" s="92">
        <v>45253</v>
      </c>
      <c r="F360" s="92">
        <v>45435</v>
      </c>
      <c r="G360" s="16">
        <v>40000000000</v>
      </c>
      <c r="H360" s="20">
        <v>1.38</v>
      </c>
      <c r="I360" s="19"/>
      <c r="J360" s="18"/>
      <c r="K360" s="18"/>
      <c r="L360" s="17"/>
      <c r="M360" s="18"/>
      <c r="N360" s="18"/>
    </row>
    <row r="361" spans="1:14" x14ac:dyDescent="0.25">
      <c r="A361" s="92">
        <v>45252</v>
      </c>
      <c r="B361" s="51" t="s">
        <v>49</v>
      </c>
      <c r="C361" s="52" t="s">
        <v>35</v>
      </c>
      <c r="D361" s="52" t="s">
        <v>17</v>
      </c>
      <c r="E361" s="92">
        <v>45253</v>
      </c>
      <c r="F361" s="92">
        <v>45617</v>
      </c>
      <c r="G361" s="16">
        <v>40000000000</v>
      </c>
      <c r="H361" s="20">
        <v>1.4</v>
      </c>
      <c r="I361" s="19">
        <v>300000000</v>
      </c>
      <c r="J361" s="18">
        <v>0.3</v>
      </c>
      <c r="K361" s="18">
        <v>0.3</v>
      </c>
      <c r="L361" s="17">
        <v>300000000</v>
      </c>
      <c r="M361" s="18">
        <v>0.3</v>
      </c>
      <c r="N361" s="18">
        <v>0.3</v>
      </c>
    </row>
    <row r="362" spans="1:14" x14ac:dyDescent="0.25">
      <c r="A362" s="92">
        <v>45252</v>
      </c>
      <c r="B362" s="51" t="s">
        <v>50</v>
      </c>
      <c r="C362" s="52" t="s">
        <v>35</v>
      </c>
      <c r="D362" s="52" t="s">
        <v>36</v>
      </c>
      <c r="E362" s="92">
        <v>45254</v>
      </c>
      <c r="F362" s="92">
        <v>45985</v>
      </c>
      <c r="G362" s="16" t="s">
        <v>54</v>
      </c>
      <c r="H362" s="20">
        <v>4</v>
      </c>
      <c r="I362" s="19">
        <v>38000000000</v>
      </c>
      <c r="J362" s="18">
        <v>4.3</v>
      </c>
      <c r="K362" s="18">
        <v>5.5</v>
      </c>
      <c r="L362" s="17">
        <v>28000000000</v>
      </c>
      <c r="M362" s="21"/>
      <c r="N362" s="18">
        <v>4.67631578947368</v>
      </c>
    </row>
    <row r="363" spans="1:14" x14ac:dyDescent="0.25">
      <c r="A363" s="92">
        <v>45252</v>
      </c>
      <c r="B363" s="51" t="s">
        <v>49</v>
      </c>
      <c r="C363" s="52" t="s">
        <v>34</v>
      </c>
      <c r="D363" s="52" t="s">
        <v>12</v>
      </c>
      <c r="E363" s="92">
        <v>45253</v>
      </c>
      <c r="F363" s="92">
        <v>45260</v>
      </c>
      <c r="G363" s="16">
        <v>5000000</v>
      </c>
      <c r="H363" s="20">
        <v>0.45</v>
      </c>
      <c r="I363" s="19">
        <v>14900000</v>
      </c>
      <c r="J363" s="18">
        <v>0.28999999999999998</v>
      </c>
      <c r="K363" s="18">
        <v>0.4</v>
      </c>
      <c r="L363" s="17">
        <v>5000000</v>
      </c>
      <c r="M363" s="18">
        <v>0.3</v>
      </c>
      <c r="N363" s="18">
        <v>0.3302684563758389</v>
      </c>
    </row>
    <row r="364" spans="1:14" x14ac:dyDescent="0.25">
      <c r="A364" s="92">
        <v>45252</v>
      </c>
      <c r="B364" s="51" t="s">
        <v>49</v>
      </c>
      <c r="C364" s="52" t="s">
        <v>34</v>
      </c>
      <c r="D364" s="52" t="s">
        <v>13</v>
      </c>
      <c r="E364" s="92">
        <v>45253</v>
      </c>
      <c r="F364" s="92">
        <v>45267</v>
      </c>
      <c r="G364" s="16">
        <v>5000000</v>
      </c>
      <c r="H364" s="20">
        <v>0.52</v>
      </c>
      <c r="I364" s="19">
        <v>14900000</v>
      </c>
      <c r="J364" s="18">
        <v>0.34</v>
      </c>
      <c r="K364" s="18">
        <v>0.5</v>
      </c>
      <c r="L364" s="17">
        <v>5000000</v>
      </c>
      <c r="M364" s="18">
        <v>0.4</v>
      </c>
      <c r="N364" s="18">
        <v>0.41382550335570473</v>
      </c>
    </row>
    <row r="365" spans="1:14" x14ac:dyDescent="0.25">
      <c r="A365" s="92">
        <v>45252</v>
      </c>
      <c r="B365" s="51" t="s">
        <v>49</v>
      </c>
      <c r="C365" s="52" t="s">
        <v>34</v>
      </c>
      <c r="D365" s="52" t="s">
        <v>14</v>
      </c>
      <c r="E365" s="92">
        <v>45253</v>
      </c>
      <c r="F365" s="92">
        <v>45281</v>
      </c>
      <c r="G365" s="17">
        <v>5000000</v>
      </c>
      <c r="H365" s="20">
        <v>0.55000000000000004</v>
      </c>
      <c r="I365" s="19">
        <v>9900000</v>
      </c>
      <c r="J365" s="18">
        <v>0.39</v>
      </c>
      <c r="K365" s="18">
        <v>0.5</v>
      </c>
      <c r="L365" s="17">
        <v>5000000</v>
      </c>
      <c r="M365" s="18">
        <v>0.5</v>
      </c>
      <c r="N365" s="18">
        <v>0.44555555555555548</v>
      </c>
    </row>
    <row r="366" spans="1:14" x14ac:dyDescent="0.25">
      <c r="A366" s="92">
        <v>45252</v>
      </c>
      <c r="B366" s="51" t="s">
        <v>49</v>
      </c>
      <c r="C366" s="52" t="s">
        <v>34</v>
      </c>
      <c r="D366" s="52" t="s">
        <v>15</v>
      </c>
      <c r="E366" s="92">
        <v>45253</v>
      </c>
      <c r="F366" s="92">
        <v>45344</v>
      </c>
      <c r="G366" s="16">
        <v>30000000</v>
      </c>
      <c r="H366" s="20">
        <v>1.02</v>
      </c>
      <c r="I366" s="19">
        <v>32396000</v>
      </c>
      <c r="J366" s="18">
        <v>0.52</v>
      </c>
      <c r="K366" s="18">
        <v>0.52</v>
      </c>
      <c r="L366" s="17">
        <v>30000000</v>
      </c>
      <c r="M366" s="18">
        <v>0.52</v>
      </c>
      <c r="N366" s="18">
        <v>0.25819236942832452</v>
      </c>
    </row>
    <row r="367" spans="1:14" x14ac:dyDescent="0.25">
      <c r="A367" s="92">
        <v>45252</v>
      </c>
      <c r="B367" s="51" t="s">
        <v>49</v>
      </c>
      <c r="C367" s="52" t="s">
        <v>34</v>
      </c>
      <c r="D367" s="52" t="s">
        <v>16</v>
      </c>
      <c r="E367" s="92">
        <v>45253</v>
      </c>
      <c r="F367" s="92">
        <v>45435</v>
      </c>
      <c r="G367" s="16">
        <v>20000000</v>
      </c>
      <c r="H367" s="20">
        <v>1.06</v>
      </c>
      <c r="I367" s="19">
        <v>7220000</v>
      </c>
      <c r="J367" s="18">
        <v>0.56000000000000005</v>
      </c>
      <c r="K367" s="18">
        <v>0.9</v>
      </c>
      <c r="L367" s="17">
        <v>7220000</v>
      </c>
      <c r="M367" s="18">
        <v>0.9</v>
      </c>
      <c r="N367" s="18">
        <v>0.66454293628808869</v>
      </c>
    </row>
    <row r="368" spans="1:14" x14ac:dyDescent="0.25">
      <c r="A368" s="92">
        <v>45252</v>
      </c>
      <c r="B368" s="51" t="s">
        <v>49</v>
      </c>
      <c r="C368" s="52" t="s">
        <v>34</v>
      </c>
      <c r="D368" s="52" t="s">
        <v>17</v>
      </c>
      <c r="E368" s="92">
        <v>45253</v>
      </c>
      <c r="F368" s="92">
        <v>45617</v>
      </c>
      <c r="G368" s="16">
        <v>20000000</v>
      </c>
      <c r="H368" s="20">
        <v>1.08</v>
      </c>
      <c r="I368" s="19">
        <v>6150000</v>
      </c>
      <c r="J368" s="18">
        <v>0.2</v>
      </c>
      <c r="K368" s="18">
        <v>1.03</v>
      </c>
      <c r="L368" s="17">
        <v>6150000</v>
      </c>
      <c r="M368" s="18">
        <v>1.03</v>
      </c>
      <c r="N368" s="18">
        <v>1.0097560975609761</v>
      </c>
    </row>
    <row r="369" spans="1:14" x14ac:dyDescent="0.25">
      <c r="A369" s="92">
        <v>45259</v>
      </c>
      <c r="B369" s="51" t="s">
        <v>49</v>
      </c>
      <c r="C369" s="52" t="s">
        <v>35</v>
      </c>
      <c r="D369" s="52" t="s">
        <v>12</v>
      </c>
      <c r="E369" s="92">
        <v>45260</v>
      </c>
      <c r="F369" s="92">
        <v>45267</v>
      </c>
      <c r="G369" s="16">
        <v>400000000000</v>
      </c>
      <c r="H369" s="20">
        <v>0.5</v>
      </c>
      <c r="I369" s="19">
        <v>140000000000</v>
      </c>
      <c r="J369" s="18">
        <v>0.45</v>
      </c>
      <c r="K369" s="18">
        <v>0.49</v>
      </c>
      <c r="L369" s="17">
        <v>140000000000</v>
      </c>
      <c r="M369" s="18">
        <v>0.49</v>
      </c>
      <c r="N369" s="18">
        <v>0.46142857142857141</v>
      </c>
    </row>
    <row r="370" spans="1:14" x14ac:dyDescent="0.25">
      <c r="A370" s="92">
        <v>45259</v>
      </c>
      <c r="B370" s="51" t="s">
        <v>49</v>
      </c>
      <c r="C370" s="52" t="s">
        <v>35</v>
      </c>
      <c r="D370" s="52" t="s">
        <v>13</v>
      </c>
      <c r="E370" s="92">
        <v>45260</v>
      </c>
      <c r="F370" s="92">
        <v>45274</v>
      </c>
      <c r="G370" s="16">
        <v>400000000000</v>
      </c>
      <c r="H370" s="20">
        <v>0.55000000000000004</v>
      </c>
      <c r="I370" s="19">
        <v>240000000000</v>
      </c>
      <c r="J370" s="18">
        <v>0.4</v>
      </c>
      <c r="K370" s="18">
        <v>0.55000000000000004</v>
      </c>
      <c r="L370" s="17">
        <v>240000000000</v>
      </c>
      <c r="M370" s="18">
        <v>0.55000000000000004</v>
      </c>
      <c r="N370" s="18">
        <v>0.53749999999999998</v>
      </c>
    </row>
    <row r="371" spans="1:14" x14ac:dyDescent="0.25">
      <c r="A371" s="92">
        <v>45259</v>
      </c>
      <c r="B371" s="51" t="s">
        <v>49</v>
      </c>
      <c r="C371" s="52" t="s">
        <v>35</v>
      </c>
      <c r="D371" s="52" t="s">
        <v>14</v>
      </c>
      <c r="E371" s="92">
        <v>45260</v>
      </c>
      <c r="F371" s="92">
        <v>45288</v>
      </c>
      <c r="G371" s="16">
        <v>150000000000</v>
      </c>
      <c r="H371" s="20">
        <v>0.85</v>
      </c>
      <c r="I371" s="19">
        <v>100000000000</v>
      </c>
      <c r="J371" s="18">
        <v>0.7</v>
      </c>
      <c r="K371" s="18">
        <v>0.85</v>
      </c>
      <c r="L371" s="17">
        <v>100000000000</v>
      </c>
      <c r="M371" s="18">
        <v>0.85</v>
      </c>
      <c r="N371" s="18">
        <v>0.76</v>
      </c>
    </row>
    <row r="372" spans="1:14" x14ac:dyDescent="0.25">
      <c r="A372" s="92">
        <v>45259</v>
      </c>
      <c r="B372" s="51" t="s">
        <v>49</v>
      </c>
      <c r="C372" s="52" t="s">
        <v>35</v>
      </c>
      <c r="D372" s="52" t="s">
        <v>15</v>
      </c>
      <c r="E372" s="92">
        <v>45260</v>
      </c>
      <c r="F372" s="92">
        <v>45351</v>
      </c>
      <c r="G372" s="16">
        <v>50000000000</v>
      </c>
      <c r="H372" s="20">
        <v>1.33</v>
      </c>
      <c r="I372" s="19">
        <v>600000000</v>
      </c>
      <c r="J372" s="18">
        <v>0.6</v>
      </c>
      <c r="K372" s="18">
        <v>0.6</v>
      </c>
      <c r="L372" s="17">
        <v>600000000</v>
      </c>
      <c r="M372" s="18">
        <v>0.6</v>
      </c>
      <c r="N372" s="18">
        <v>0.6</v>
      </c>
    </row>
    <row r="373" spans="1:14" x14ac:dyDescent="0.25">
      <c r="A373" s="92">
        <v>45259</v>
      </c>
      <c r="B373" s="51" t="s">
        <v>49</v>
      </c>
      <c r="C373" s="52" t="s">
        <v>35</v>
      </c>
      <c r="D373" s="52" t="s">
        <v>16</v>
      </c>
      <c r="E373" s="92">
        <v>45260</v>
      </c>
      <c r="F373" s="92">
        <v>45442</v>
      </c>
      <c r="G373" s="16">
        <v>40000000000</v>
      </c>
      <c r="H373" s="20">
        <v>1.38</v>
      </c>
      <c r="I373" s="19"/>
      <c r="J373" s="18"/>
      <c r="K373" s="18"/>
      <c r="L373" s="17"/>
      <c r="M373" s="18"/>
      <c r="N373" s="18"/>
    </row>
    <row r="374" spans="1:14" x14ac:dyDescent="0.25">
      <c r="A374" s="92">
        <v>45259</v>
      </c>
      <c r="B374" s="51" t="s">
        <v>49</v>
      </c>
      <c r="C374" s="52" t="s">
        <v>35</v>
      </c>
      <c r="D374" s="52" t="s">
        <v>17</v>
      </c>
      <c r="E374" s="92">
        <v>45260</v>
      </c>
      <c r="F374" s="92">
        <v>45624</v>
      </c>
      <c r="G374" s="16">
        <v>40000000000</v>
      </c>
      <c r="H374" s="20">
        <v>1.4</v>
      </c>
      <c r="I374" s="19"/>
      <c r="J374" s="18"/>
      <c r="K374" s="18"/>
      <c r="L374" s="17"/>
      <c r="M374" s="18"/>
      <c r="N374" s="18"/>
    </row>
    <row r="375" spans="1:14" x14ac:dyDescent="0.25">
      <c r="A375" s="92">
        <v>45259</v>
      </c>
      <c r="B375" s="51" t="s">
        <v>49</v>
      </c>
      <c r="C375" s="52" t="s">
        <v>34</v>
      </c>
      <c r="D375" s="52" t="s">
        <v>12</v>
      </c>
      <c r="E375" s="92">
        <v>45260</v>
      </c>
      <c r="F375" s="92">
        <v>45267</v>
      </c>
      <c r="G375" s="16">
        <v>5000000</v>
      </c>
      <c r="H375" s="20">
        <v>0.45</v>
      </c>
      <c r="I375" s="19">
        <v>5000000</v>
      </c>
      <c r="J375" s="18">
        <v>0.28999999999999998</v>
      </c>
      <c r="K375" s="18">
        <v>0.28999999999999998</v>
      </c>
      <c r="L375" s="17">
        <v>4900000</v>
      </c>
      <c r="M375" s="18">
        <v>0.28999999999999998</v>
      </c>
      <c r="N375" s="18">
        <v>0.28999999999999998</v>
      </c>
    </row>
    <row r="376" spans="1:14" x14ac:dyDescent="0.25">
      <c r="A376" s="92">
        <v>45259</v>
      </c>
      <c r="B376" s="51" t="s">
        <v>49</v>
      </c>
      <c r="C376" s="52" t="s">
        <v>34</v>
      </c>
      <c r="D376" s="52" t="s">
        <v>13</v>
      </c>
      <c r="E376" s="92">
        <v>45260</v>
      </c>
      <c r="F376" s="92">
        <v>45274</v>
      </c>
      <c r="G376" s="16">
        <v>5000000</v>
      </c>
      <c r="H376" s="20">
        <v>0.52</v>
      </c>
      <c r="I376" s="19">
        <v>5000000</v>
      </c>
      <c r="J376" s="18">
        <v>0.34</v>
      </c>
      <c r="K376" s="18">
        <v>0.49</v>
      </c>
      <c r="L376" s="17">
        <v>5000000</v>
      </c>
      <c r="M376" s="18">
        <v>0.49</v>
      </c>
      <c r="N376" s="18">
        <v>0.41575757575757583</v>
      </c>
    </row>
    <row r="377" spans="1:14" x14ac:dyDescent="0.25">
      <c r="A377" s="92">
        <v>45259</v>
      </c>
      <c r="B377" s="51" t="s">
        <v>49</v>
      </c>
      <c r="C377" s="52" t="s">
        <v>34</v>
      </c>
      <c r="D377" s="52" t="s">
        <v>14</v>
      </c>
      <c r="E377" s="92">
        <v>45260</v>
      </c>
      <c r="F377" s="92">
        <v>45288</v>
      </c>
      <c r="G377" s="17">
        <v>5000000</v>
      </c>
      <c r="H377" s="20">
        <v>0.55000000000000004</v>
      </c>
      <c r="I377" s="19">
        <v>5000000</v>
      </c>
      <c r="J377" s="18">
        <v>0.39</v>
      </c>
      <c r="K377" s="18">
        <v>0.49</v>
      </c>
      <c r="L377" s="17">
        <v>5000000</v>
      </c>
      <c r="M377" s="18">
        <v>0.49</v>
      </c>
      <c r="N377" s="18">
        <v>0.44050505050505051</v>
      </c>
    </row>
    <row r="378" spans="1:14" x14ac:dyDescent="0.25">
      <c r="A378" s="92">
        <v>45259</v>
      </c>
      <c r="B378" s="51" t="s">
        <v>49</v>
      </c>
      <c r="C378" s="52" t="s">
        <v>34</v>
      </c>
      <c r="D378" s="52" t="s">
        <v>15</v>
      </c>
      <c r="E378" s="92">
        <v>45260</v>
      </c>
      <c r="F378" s="92">
        <v>45351</v>
      </c>
      <c r="G378" s="16">
        <v>30000000</v>
      </c>
      <c r="H378" s="20">
        <v>1.02</v>
      </c>
      <c r="I378" s="19">
        <v>30000000</v>
      </c>
      <c r="J378" s="18">
        <v>0.5</v>
      </c>
      <c r="K378" s="18">
        <v>0.5</v>
      </c>
      <c r="L378" s="17">
        <v>30000000</v>
      </c>
      <c r="M378" s="18">
        <v>0.5</v>
      </c>
      <c r="N378" s="18">
        <v>0.5</v>
      </c>
    </row>
    <row r="379" spans="1:14" x14ac:dyDescent="0.25">
      <c r="A379" s="92">
        <v>45259</v>
      </c>
      <c r="B379" s="51" t="s">
        <v>49</v>
      </c>
      <c r="C379" s="52" t="s">
        <v>34</v>
      </c>
      <c r="D379" s="52" t="s">
        <v>16</v>
      </c>
      <c r="E379" s="92">
        <v>45260</v>
      </c>
      <c r="F379" s="92">
        <v>45442</v>
      </c>
      <c r="G379" s="16">
        <v>20000000</v>
      </c>
      <c r="H379" s="20">
        <v>1.06</v>
      </c>
      <c r="I379" s="19">
        <v>20000000</v>
      </c>
      <c r="J379" s="18">
        <v>1.06</v>
      </c>
      <c r="K379" s="18">
        <v>1.06</v>
      </c>
      <c r="L379" s="17">
        <v>5000000</v>
      </c>
      <c r="M379" s="18">
        <v>1.06</v>
      </c>
      <c r="N379" s="18">
        <v>1.06</v>
      </c>
    </row>
    <row r="380" spans="1:14" x14ac:dyDescent="0.25">
      <c r="A380" s="92">
        <v>45259</v>
      </c>
      <c r="B380" s="51" t="s">
        <v>49</v>
      </c>
      <c r="C380" s="52" t="s">
        <v>34</v>
      </c>
      <c r="D380" s="52" t="s">
        <v>17</v>
      </c>
      <c r="E380" s="92">
        <v>45260</v>
      </c>
      <c r="F380" s="92">
        <v>45624</v>
      </c>
      <c r="G380" s="16">
        <v>20000000</v>
      </c>
      <c r="H380" s="20">
        <v>1.08</v>
      </c>
      <c r="I380" s="19">
        <v>20000000</v>
      </c>
      <c r="J380" s="18">
        <v>1.07</v>
      </c>
      <c r="K380" s="18">
        <v>1.07</v>
      </c>
      <c r="L380" s="17">
        <v>10000000</v>
      </c>
      <c r="M380" s="18">
        <v>1.07</v>
      </c>
      <c r="N380" s="18">
        <v>1.07</v>
      </c>
    </row>
    <row r="381" spans="1:14" x14ac:dyDescent="0.25">
      <c r="A381" s="92">
        <v>45266</v>
      </c>
      <c r="B381" s="51" t="s">
        <v>49</v>
      </c>
      <c r="C381" s="52" t="s">
        <v>35</v>
      </c>
      <c r="D381" s="52" t="s">
        <v>12</v>
      </c>
      <c r="E381" s="92">
        <v>45267</v>
      </c>
      <c r="F381" s="92">
        <v>45274</v>
      </c>
      <c r="G381" s="16">
        <v>400000000000</v>
      </c>
      <c r="H381" s="20">
        <v>0.5</v>
      </c>
      <c r="I381" s="19">
        <v>115000000000</v>
      </c>
      <c r="J381" s="18">
        <v>0.45</v>
      </c>
      <c r="K381" s="18">
        <v>0.5</v>
      </c>
      <c r="L381" s="17">
        <v>115000000000</v>
      </c>
      <c r="M381" s="18">
        <v>0.5</v>
      </c>
      <c r="N381" s="18">
        <v>0.4934782608695652</v>
      </c>
    </row>
    <row r="382" spans="1:14" x14ac:dyDescent="0.25">
      <c r="A382" s="92">
        <v>45266</v>
      </c>
      <c r="B382" s="51" t="s">
        <v>49</v>
      </c>
      <c r="C382" s="52" t="s">
        <v>35</v>
      </c>
      <c r="D382" s="52" t="s">
        <v>13</v>
      </c>
      <c r="E382" s="92">
        <v>45267</v>
      </c>
      <c r="F382" s="92">
        <v>45281</v>
      </c>
      <c r="G382" s="16">
        <v>400000000000</v>
      </c>
      <c r="H382" s="20">
        <v>0.55000000000000004</v>
      </c>
      <c r="I382" s="19">
        <v>270000000000</v>
      </c>
      <c r="J382" s="18">
        <v>0.4</v>
      </c>
      <c r="K382" s="18">
        <v>0.55000000000000004</v>
      </c>
      <c r="L382" s="17">
        <v>270000000000</v>
      </c>
      <c r="M382" s="18">
        <v>0.55000000000000004</v>
      </c>
      <c r="N382" s="18">
        <v>0.52777777777777779</v>
      </c>
    </row>
    <row r="383" spans="1:14" x14ac:dyDescent="0.25">
      <c r="A383" s="92">
        <v>45266</v>
      </c>
      <c r="B383" s="51" t="s">
        <v>49</v>
      </c>
      <c r="C383" s="52" t="s">
        <v>35</v>
      </c>
      <c r="D383" s="52" t="s">
        <v>14</v>
      </c>
      <c r="E383" s="92">
        <v>45267</v>
      </c>
      <c r="F383" s="92">
        <v>45295</v>
      </c>
      <c r="G383" s="16">
        <v>150000000000</v>
      </c>
      <c r="H383" s="20">
        <v>0.85</v>
      </c>
      <c r="I383" s="19">
        <v>120000000000</v>
      </c>
      <c r="J383" s="18">
        <v>0.85</v>
      </c>
      <c r="K383" s="18">
        <v>0.85</v>
      </c>
      <c r="L383" s="17">
        <v>120000000000</v>
      </c>
      <c r="M383" s="18">
        <v>0.85</v>
      </c>
      <c r="N383" s="18">
        <v>0.85</v>
      </c>
    </row>
    <row r="384" spans="1:14" x14ac:dyDescent="0.25">
      <c r="A384" s="92">
        <v>45266</v>
      </c>
      <c r="B384" s="51" t="s">
        <v>49</v>
      </c>
      <c r="C384" s="52" t="s">
        <v>35</v>
      </c>
      <c r="D384" s="52" t="s">
        <v>15</v>
      </c>
      <c r="E384" s="92">
        <v>45267</v>
      </c>
      <c r="F384" s="92">
        <v>45358</v>
      </c>
      <c r="G384" s="16">
        <v>50000000000</v>
      </c>
      <c r="H384" s="20">
        <v>1.33</v>
      </c>
      <c r="I384" s="19">
        <v>8199999999.999999</v>
      </c>
      <c r="J384" s="18">
        <v>1.1000000000000001</v>
      </c>
      <c r="K384" s="18">
        <v>1.1000000000000001</v>
      </c>
      <c r="L384" s="17">
        <v>8199999999.999999</v>
      </c>
      <c r="M384" s="18">
        <v>1.1000000000000001</v>
      </c>
      <c r="N384" s="18">
        <v>1.1000000000000001</v>
      </c>
    </row>
    <row r="385" spans="1:14" x14ac:dyDescent="0.25">
      <c r="A385" s="92">
        <v>45266</v>
      </c>
      <c r="B385" s="51" t="s">
        <v>49</v>
      </c>
      <c r="C385" s="52" t="s">
        <v>35</v>
      </c>
      <c r="D385" s="52" t="s">
        <v>16</v>
      </c>
      <c r="E385" s="92">
        <v>45267</v>
      </c>
      <c r="F385" s="92">
        <v>45449</v>
      </c>
      <c r="G385" s="16">
        <v>40000000000</v>
      </c>
      <c r="H385" s="20">
        <v>1.38</v>
      </c>
      <c r="I385" s="19"/>
      <c r="J385" s="18"/>
      <c r="K385" s="18"/>
      <c r="L385" s="17"/>
      <c r="M385" s="18"/>
      <c r="N385" s="18"/>
    </row>
    <row r="386" spans="1:14" x14ac:dyDescent="0.25">
      <c r="A386" s="92">
        <v>45266</v>
      </c>
      <c r="B386" s="51" t="s">
        <v>49</v>
      </c>
      <c r="C386" s="52" t="s">
        <v>35</v>
      </c>
      <c r="D386" s="52" t="s">
        <v>17</v>
      </c>
      <c r="E386" s="92">
        <v>45267</v>
      </c>
      <c r="F386" s="92">
        <v>45631</v>
      </c>
      <c r="G386" s="16">
        <v>40000000000</v>
      </c>
      <c r="H386" s="20">
        <v>1.4</v>
      </c>
      <c r="I386" s="19"/>
      <c r="J386" s="18"/>
      <c r="K386" s="18"/>
      <c r="L386" s="17"/>
      <c r="M386" s="18"/>
      <c r="N386" s="18"/>
    </row>
    <row r="387" spans="1:14" x14ac:dyDescent="0.25">
      <c r="A387" s="92">
        <v>45266</v>
      </c>
      <c r="B387" s="51" t="s">
        <v>49</v>
      </c>
      <c r="C387" s="52" t="s">
        <v>34</v>
      </c>
      <c r="D387" s="52" t="s">
        <v>12</v>
      </c>
      <c r="E387" s="92">
        <v>45267</v>
      </c>
      <c r="F387" s="92">
        <v>45274</v>
      </c>
      <c r="G387" s="16">
        <v>5000000</v>
      </c>
      <c r="H387" s="20">
        <v>0.45</v>
      </c>
      <c r="I387" s="19">
        <v>4900000</v>
      </c>
      <c r="J387" s="18">
        <v>0.28999999999999998</v>
      </c>
      <c r="K387" s="18">
        <v>0.28999999999999998</v>
      </c>
      <c r="L387" s="17">
        <v>4900000</v>
      </c>
      <c r="M387" s="18">
        <v>0.28999999999999998</v>
      </c>
      <c r="N387" s="18">
        <v>0.28999999999999998</v>
      </c>
    </row>
    <row r="388" spans="1:14" x14ac:dyDescent="0.25">
      <c r="A388" s="92">
        <v>45266</v>
      </c>
      <c r="B388" s="51" t="s">
        <v>49</v>
      </c>
      <c r="C388" s="52" t="s">
        <v>34</v>
      </c>
      <c r="D388" s="52" t="s">
        <v>13</v>
      </c>
      <c r="E388" s="92">
        <v>45267</v>
      </c>
      <c r="F388" s="92">
        <v>45281</v>
      </c>
      <c r="G388" s="16">
        <v>5000000</v>
      </c>
      <c r="H388" s="20">
        <v>0.52</v>
      </c>
      <c r="I388" s="19">
        <v>9900000</v>
      </c>
      <c r="J388" s="18">
        <v>0.34</v>
      </c>
      <c r="K388" s="18">
        <v>0.48</v>
      </c>
      <c r="L388" s="17">
        <v>5000000</v>
      </c>
      <c r="M388" s="18">
        <v>0.48</v>
      </c>
      <c r="N388" s="18">
        <v>0.41070707070707069</v>
      </c>
    </row>
    <row r="389" spans="1:14" x14ac:dyDescent="0.25">
      <c r="A389" s="92">
        <v>45266</v>
      </c>
      <c r="B389" s="51" t="s">
        <v>49</v>
      </c>
      <c r="C389" s="52" t="s">
        <v>34</v>
      </c>
      <c r="D389" s="52" t="s">
        <v>14</v>
      </c>
      <c r="E389" s="92">
        <v>45267</v>
      </c>
      <c r="F389" s="92">
        <v>45295</v>
      </c>
      <c r="G389" s="17">
        <v>5000000</v>
      </c>
      <c r="H389" s="20">
        <v>0.55000000000000004</v>
      </c>
      <c r="I389" s="19">
        <v>9900000</v>
      </c>
      <c r="J389" s="18">
        <v>0.39</v>
      </c>
      <c r="K389" s="18">
        <v>0.48</v>
      </c>
      <c r="L389" s="17">
        <v>5000000</v>
      </c>
      <c r="M389" s="18">
        <v>0.48</v>
      </c>
      <c r="N389" s="18">
        <v>0.43545454545454543</v>
      </c>
    </row>
    <row r="390" spans="1:14" x14ac:dyDescent="0.25">
      <c r="A390" s="92">
        <v>45266</v>
      </c>
      <c r="B390" s="51" t="s">
        <v>49</v>
      </c>
      <c r="C390" s="52" t="s">
        <v>34</v>
      </c>
      <c r="D390" s="52" t="s">
        <v>15</v>
      </c>
      <c r="E390" s="92">
        <v>45267</v>
      </c>
      <c r="F390" s="92">
        <v>45358</v>
      </c>
      <c r="G390" s="16">
        <v>30000000</v>
      </c>
      <c r="H390" s="20">
        <v>1.02</v>
      </c>
      <c r="I390" s="19">
        <v>5975000</v>
      </c>
      <c r="J390" s="18">
        <v>0.52</v>
      </c>
      <c r="K390" s="18">
        <v>1.02</v>
      </c>
      <c r="L390" s="17">
        <v>5975000</v>
      </c>
      <c r="M390" s="18">
        <v>1.02</v>
      </c>
      <c r="N390" s="18">
        <v>0.55974895397489544</v>
      </c>
    </row>
    <row r="391" spans="1:14" x14ac:dyDescent="0.25">
      <c r="A391" s="92">
        <v>45266</v>
      </c>
      <c r="B391" s="51" t="s">
        <v>49</v>
      </c>
      <c r="C391" s="52" t="s">
        <v>34</v>
      </c>
      <c r="D391" s="52" t="s">
        <v>16</v>
      </c>
      <c r="E391" s="92">
        <v>45267</v>
      </c>
      <c r="F391" s="92">
        <v>45449</v>
      </c>
      <c r="G391" s="16">
        <v>20000000</v>
      </c>
      <c r="H391" s="20">
        <v>1.06</v>
      </c>
      <c r="I391" s="19">
        <v>8100000</v>
      </c>
      <c r="J391" s="18">
        <v>1</v>
      </c>
      <c r="K391" s="18">
        <v>1.06</v>
      </c>
      <c r="L391" s="17">
        <v>8100000</v>
      </c>
      <c r="M391" s="18">
        <v>1.06</v>
      </c>
      <c r="N391" s="18">
        <v>1.037037037037037</v>
      </c>
    </row>
    <row r="392" spans="1:14" x14ac:dyDescent="0.25">
      <c r="A392" s="92">
        <v>45266</v>
      </c>
      <c r="B392" s="51" t="s">
        <v>49</v>
      </c>
      <c r="C392" s="52" t="s">
        <v>34</v>
      </c>
      <c r="D392" s="52" t="s">
        <v>17</v>
      </c>
      <c r="E392" s="92">
        <v>45267</v>
      </c>
      <c r="F392" s="92">
        <v>45631</v>
      </c>
      <c r="G392" s="16">
        <v>20000000</v>
      </c>
      <c r="H392" s="20">
        <v>1.08</v>
      </c>
      <c r="I392" s="19">
        <v>3100000</v>
      </c>
      <c r="J392" s="18">
        <v>1.01</v>
      </c>
      <c r="K392" s="18">
        <v>1.01</v>
      </c>
      <c r="L392" s="17">
        <v>3100000</v>
      </c>
      <c r="M392" s="18">
        <v>1.01</v>
      </c>
      <c r="N392" s="18">
        <v>1.01</v>
      </c>
    </row>
    <row r="393" spans="1:14" x14ac:dyDescent="0.25">
      <c r="A393" s="92">
        <v>45273</v>
      </c>
      <c r="B393" s="51" t="s">
        <v>49</v>
      </c>
      <c r="C393" s="52" t="s">
        <v>35</v>
      </c>
      <c r="D393" s="52" t="s">
        <v>12</v>
      </c>
      <c r="E393" s="92">
        <v>45274</v>
      </c>
      <c r="F393" s="92">
        <v>45281</v>
      </c>
      <c r="G393" s="16">
        <v>400000000000</v>
      </c>
      <c r="H393" s="20">
        <v>0.5</v>
      </c>
      <c r="I393" s="19">
        <v>140000000000</v>
      </c>
      <c r="J393" s="18">
        <v>0.45</v>
      </c>
      <c r="K393" s="18">
        <v>0.5</v>
      </c>
      <c r="L393" s="17">
        <v>140000000000</v>
      </c>
      <c r="M393" s="18">
        <v>0.5</v>
      </c>
      <c r="N393" s="18">
        <v>0.49285714285714288</v>
      </c>
    </row>
    <row r="394" spans="1:14" x14ac:dyDescent="0.25">
      <c r="A394" s="92">
        <v>45273</v>
      </c>
      <c r="B394" s="51" t="s">
        <v>49</v>
      </c>
      <c r="C394" s="52" t="s">
        <v>35</v>
      </c>
      <c r="D394" s="52" t="s">
        <v>13</v>
      </c>
      <c r="E394" s="92">
        <v>45274</v>
      </c>
      <c r="F394" s="92">
        <v>45288</v>
      </c>
      <c r="G394" s="16">
        <v>400000000000</v>
      </c>
      <c r="H394" s="20">
        <v>0.55000000000000004</v>
      </c>
      <c r="I394" s="19">
        <v>240000000000</v>
      </c>
      <c r="J394" s="18">
        <v>0.5</v>
      </c>
      <c r="K394" s="18">
        <v>0.55000000000000004</v>
      </c>
      <c r="L394" s="17">
        <v>240000000000</v>
      </c>
      <c r="M394" s="18">
        <v>0.55000000000000004</v>
      </c>
      <c r="N394" s="18">
        <v>0.54583333333333328</v>
      </c>
    </row>
    <row r="395" spans="1:14" x14ac:dyDescent="0.25">
      <c r="A395" s="92">
        <v>45273</v>
      </c>
      <c r="B395" s="51" t="s">
        <v>49</v>
      </c>
      <c r="C395" s="52" t="s">
        <v>35</v>
      </c>
      <c r="D395" s="52" t="s">
        <v>14</v>
      </c>
      <c r="E395" s="92">
        <v>45274</v>
      </c>
      <c r="F395" s="92">
        <v>45302</v>
      </c>
      <c r="G395" s="16">
        <v>150000000000</v>
      </c>
      <c r="H395" s="20">
        <v>0.85</v>
      </c>
      <c r="I395" s="19">
        <v>150000000000</v>
      </c>
      <c r="J395" s="18">
        <v>0.8</v>
      </c>
      <c r="K395" s="18">
        <v>0.85</v>
      </c>
      <c r="L395" s="17">
        <v>150000000000</v>
      </c>
      <c r="M395" s="18">
        <v>0.85</v>
      </c>
      <c r="N395" s="18">
        <v>0.83666666666666667</v>
      </c>
    </row>
    <row r="396" spans="1:14" x14ac:dyDescent="0.25">
      <c r="A396" s="92">
        <v>45273</v>
      </c>
      <c r="B396" s="51" t="s">
        <v>49</v>
      </c>
      <c r="C396" s="52" t="s">
        <v>35</v>
      </c>
      <c r="D396" s="52" t="s">
        <v>15</v>
      </c>
      <c r="E396" s="92">
        <v>45274</v>
      </c>
      <c r="F396" s="92">
        <v>45365</v>
      </c>
      <c r="G396" s="16">
        <v>50000000000</v>
      </c>
      <c r="H396" s="20">
        <v>1.33</v>
      </c>
      <c r="I396" s="19">
        <v>200000000</v>
      </c>
      <c r="J396" s="18">
        <v>1.31</v>
      </c>
      <c r="K396" s="18">
        <v>1.31</v>
      </c>
      <c r="L396" s="17">
        <v>200000000</v>
      </c>
      <c r="M396" s="18">
        <v>1.31</v>
      </c>
      <c r="N396" s="18">
        <v>1.31</v>
      </c>
    </row>
    <row r="397" spans="1:14" x14ac:dyDescent="0.25">
      <c r="A397" s="92">
        <v>45273</v>
      </c>
      <c r="B397" s="51" t="s">
        <v>49</v>
      </c>
      <c r="C397" s="52" t="s">
        <v>35</v>
      </c>
      <c r="D397" s="52" t="s">
        <v>16</v>
      </c>
      <c r="E397" s="92">
        <v>45274</v>
      </c>
      <c r="F397" s="92">
        <v>45456</v>
      </c>
      <c r="G397" s="16">
        <v>40000000000</v>
      </c>
      <c r="H397" s="20">
        <v>1.38</v>
      </c>
      <c r="I397" s="19"/>
      <c r="J397" s="18"/>
      <c r="K397" s="18"/>
      <c r="L397" s="17"/>
      <c r="M397" s="18"/>
      <c r="N397" s="18"/>
    </row>
    <row r="398" spans="1:14" x14ac:dyDescent="0.25">
      <c r="A398" s="92">
        <v>45273</v>
      </c>
      <c r="B398" s="51" t="s">
        <v>49</v>
      </c>
      <c r="C398" s="52" t="s">
        <v>35</v>
      </c>
      <c r="D398" s="52" t="s">
        <v>17</v>
      </c>
      <c r="E398" s="92">
        <v>45274</v>
      </c>
      <c r="F398" s="92">
        <v>45638</v>
      </c>
      <c r="G398" s="16">
        <v>40000000000</v>
      </c>
      <c r="H398" s="20">
        <v>1.4</v>
      </c>
      <c r="I398" s="19">
        <v>400000000</v>
      </c>
      <c r="J398" s="18">
        <v>1</v>
      </c>
      <c r="K398" s="18">
        <v>1</v>
      </c>
      <c r="L398" s="17">
        <v>400000000</v>
      </c>
      <c r="M398" s="18">
        <v>1</v>
      </c>
      <c r="N398" s="18">
        <v>1</v>
      </c>
    </row>
    <row r="399" spans="1:14" x14ac:dyDescent="0.25">
      <c r="A399" s="92">
        <v>45273</v>
      </c>
      <c r="B399" s="51" t="s">
        <v>49</v>
      </c>
      <c r="C399" s="52" t="s">
        <v>34</v>
      </c>
      <c r="D399" s="52" t="s">
        <v>12</v>
      </c>
      <c r="E399" s="92">
        <v>45274</v>
      </c>
      <c r="F399" s="92">
        <v>45281</v>
      </c>
      <c r="G399" s="16">
        <v>5000000</v>
      </c>
      <c r="H399" s="20">
        <v>0.45</v>
      </c>
      <c r="I399" s="19">
        <v>4900000</v>
      </c>
      <c r="J399" s="18">
        <v>0.28999999999999998</v>
      </c>
      <c r="K399" s="18">
        <v>0.28999999999999998</v>
      </c>
      <c r="L399" s="17">
        <v>4900000</v>
      </c>
      <c r="M399" s="18">
        <v>0.28999999999999998</v>
      </c>
      <c r="N399" s="18">
        <v>0.28999999999999998</v>
      </c>
    </row>
    <row r="400" spans="1:14" x14ac:dyDescent="0.25">
      <c r="A400" s="92">
        <v>45273</v>
      </c>
      <c r="B400" s="51" t="s">
        <v>49</v>
      </c>
      <c r="C400" s="52" t="s">
        <v>34</v>
      </c>
      <c r="D400" s="52" t="s">
        <v>13</v>
      </c>
      <c r="E400" s="92">
        <v>45274</v>
      </c>
      <c r="F400" s="92">
        <v>45288</v>
      </c>
      <c r="G400" s="16">
        <v>5000000</v>
      </c>
      <c r="H400" s="20">
        <v>0.52</v>
      </c>
      <c r="I400" s="19">
        <v>9900000</v>
      </c>
      <c r="J400" s="18">
        <v>0.34</v>
      </c>
      <c r="K400" s="18">
        <v>0.5</v>
      </c>
      <c r="L400" s="17">
        <v>5000000</v>
      </c>
      <c r="M400" s="18">
        <v>0.5</v>
      </c>
      <c r="N400" s="18">
        <v>0.4208080808080808</v>
      </c>
    </row>
    <row r="401" spans="1:14" x14ac:dyDescent="0.25">
      <c r="A401" s="92">
        <v>45273</v>
      </c>
      <c r="B401" s="51" t="s">
        <v>49</v>
      </c>
      <c r="C401" s="52" t="s">
        <v>34</v>
      </c>
      <c r="D401" s="52" t="s">
        <v>14</v>
      </c>
      <c r="E401" s="92">
        <v>45274</v>
      </c>
      <c r="F401" s="92">
        <v>45302</v>
      </c>
      <c r="G401" s="17">
        <v>5000000</v>
      </c>
      <c r="H401" s="20">
        <v>0.55000000000000004</v>
      </c>
      <c r="I401" s="19">
        <v>9900000</v>
      </c>
      <c r="J401" s="18">
        <v>0.39</v>
      </c>
      <c r="K401" s="18">
        <v>0.5</v>
      </c>
      <c r="L401" s="17">
        <v>5000000</v>
      </c>
      <c r="M401" s="18">
        <v>0.5</v>
      </c>
      <c r="N401" s="18">
        <v>0.44555555555555548</v>
      </c>
    </row>
    <row r="402" spans="1:14" x14ac:dyDescent="0.25">
      <c r="A402" s="92">
        <v>45273</v>
      </c>
      <c r="B402" s="51" t="s">
        <v>49</v>
      </c>
      <c r="C402" s="52" t="s">
        <v>34</v>
      </c>
      <c r="D402" s="52" t="s">
        <v>15</v>
      </c>
      <c r="E402" s="92">
        <v>45274</v>
      </c>
      <c r="F402" s="92">
        <v>45365</v>
      </c>
      <c r="G402" s="16">
        <v>30000000</v>
      </c>
      <c r="H402" s="20">
        <v>1.02</v>
      </c>
      <c r="I402" s="19">
        <v>13786000</v>
      </c>
      <c r="J402" s="18">
        <v>0.5</v>
      </c>
      <c r="K402" s="18">
        <v>1.01</v>
      </c>
      <c r="L402" s="17">
        <v>13786000</v>
      </c>
      <c r="M402" s="18">
        <v>1.01</v>
      </c>
      <c r="N402" s="18">
        <v>0.74396924416074284</v>
      </c>
    </row>
    <row r="403" spans="1:14" x14ac:dyDescent="0.25">
      <c r="A403" s="92">
        <v>45273</v>
      </c>
      <c r="B403" s="51" t="s">
        <v>49</v>
      </c>
      <c r="C403" s="52" t="s">
        <v>34</v>
      </c>
      <c r="D403" s="52" t="s">
        <v>16</v>
      </c>
      <c r="E403" s="92">
        <v>45274</v>
      </c>
      <c r="F403" s="92">
        <v>45456</v>
      </c>
      <c r="G403" s="16">
        <v>20000000</v>
      </c>
      <c r="H403" s="20">
        <v>1.06</v>
      </c>
      <c r="I403" s="19">
        <v>10000000</v>
      </c>
      <c r="J403" s="18">
        <v>1.03</v>
      </c>
      <c r="K403" s="18">
        <v>1.03</v>
      </c>
      <c r="L403" s="17">
        <v>10000000</v>
      </c>
      <c r="M403" s="18">
        <v>1.03</v>
      </c>
      <c r="N403" s="18">
        <v>1.03</v>
      </c>
    </row>
    <row r="404" spans="1:14" x14ac:dyDescent="0.25">
      <c r="A404" s="92">
        <v>45273</v>
      </c>
      <c r="B404" s="51" t="s">
        <v>49</v>
      </c>
      <c r="C404" s="52" t="s">
        <v>34</v>
      </c>
      <c r="D404" s="52" t="s">
        <v>17</v>
      </c>
      <c r="E404" s="92">
        <v>45274</v>
      </c>
      <c r="F404" s="92">
        <v>45638</v>
      </c>
      <c r="G404" s="16">
        <v>20000000</v>
      </c>
      <c r="H404" s="20">
        <v>1.08</v>
      </c>
      <c r="I404" s="19">
        <v>250000</v>
      </c>
      <c r="J404" s="18">
        <v>0.5</v>
      </c>
      <c r="K404" s="18">
        <v>1</v>
      </c>
      <c r="L404" s="17">
        <v>250000</v>
      </c>
      <c r="M404" s="18">
        <v>1</v>
      </c>
      <c r="N404" s="18">
        <v>0.7</v>
      </c>
    </row>
    <row r="405" spans="1:14" x14ac:dyDescent="0.25">
      <c r="A405" s="92">
        <v>45280</v>
      </c>
      <c r="B405" s="51" t="s">
        <v>49</v>
      </c>
      <c r="C405" s="52" t="s">
        <v>35</v>
      </c>
      <c r="D405" s="52" t="s">
        <v>12</v>
      </c>
      <c r="E405" s="92">
        <v>45281</v>
      </c>
      <c r="F405" s="92">
        <v>45288</v>
      </c>
      <c r="G405" s="16">
        <v>400000000000</v>
      </c>
      <c r="H405" s="20">
        <v>0.5</v>
      </c>
      <c r="I405" s="19">
        <v>180000000000</v>
      </c>
      <c r="J405" s="18">
        <v>0.5</v>
      </c>
      <c r="K405" s="18">
        <v>0.5</v>
      </c>
      <c r="L405" s="17">
        <v>180000000000</v>
      </c>
      <c r="M405" s="18">
        <v>0.5</v>
      </c>
      <c r="N405" s="18">
        <v>0.5</v>
      </c>
    </row>
    <row r="406" spans="1:14" x14ac:dyDescent="0.25">
      <c r="A406" s="92">
        <v>45280</v>
      </c>
      <c r="B406" s="51" t="s">
        <v>49</v>
      </c>
      <c r="C406" s="52" t="s">
        <v>35</v>
      </c>
      <c r="D406" s="52" t="s">
        <v>13</v>
      </c>
      <c r="E406" s="92">
        <v>45281</v>
      </c>
      <c r="F406" s="92">
        <v>45295</v>
      </c>
      <c r="G406" s="16">
        <v>400000000000</v>
      </c>
      <c r="H406" s="20">
        <v>0.55000000000000004</v>
      </c>
      <c r="I406" s="19">
        <v>280000000000</v>
      </c>
      <c r="J406" s="18">
        <v>0.4</v>
      </c>
      <c r="K406" s="18">
        <v>0.55000000000000004</v>
      </c>
      <c r="L406" s="17">
        <v>280000000000</v>
      </c>
      <c r="M406" s="18">
        <v>0.55000000000000004</v>
      </c>
      <c r="N406" s="18">
        <v>0.53392857142857142</v>
      </c>
    </row>
    <row r="407" spans="1:14" x14ac:dyDescent="0.25">
      <c r="A407" s="92">
        <v>45280</v>
      </c>
      <c r="B407" s="51" t="s">
        <v>49</v>
      </c>
      <c r="C407" s="52" t="s">
        <v>35</v>
      </c>
      <c r="D407" s="52" t="s">
        <v>14</v>
      </c>
      <c r="E407" s="92">
        <v>45281</v>
      </c>
      <c r="F407" s="92">
        <v>45309</v>
      </c>
      <c r="G407" s="16">
        <v>150000000000</v>
      </c>
      <c r="H407" s="20">
        <v>0.85</v>
      </c>
      <c r="I407" s="19">
        <v>100000000000</v>
      </c>
      <c r="J407" s="18">
        <v>0.85</v>
      </c>
      <c r="K407" s="18">
        <v>0.85</v>
      </c>
      <c r="L407" s="17">
        <v>100000000000</v>
      </c>
      <c r="M407" s="18">
        <v>0.85</v>
      </c>
      <c r="N407" s="18">
        <v>0.85</v>
      </c>
    </row>
    <row r="408" spans="1:14" x14ac:dyDescent="0.25">
      <c r="A408" s="92">
        <v>45280</v>
      </c>
      <c r="B408" s="51" t="s">
        <v>49</v>
      </c>
      <c r="C408" s="52" t="s">
        <v>35</v>
      </c>
      <c r="D408" s="52" t="s">
        <v>15</v>
      </c>
      <c r="E408" s="92">
        <v>45281</v>
      </c>
      <c r="F408" s="92">
        <v>45372</v>
      </c>
      <c r="G408" s="16">
        <v>50000000000</v>
      </c>
      <c r="H408" s="20">
        <v>1.33</v>
      </c>
      <c r="I408" s="19">
        <v>200000000</v>
      </c>
      <c r="J408" s="18">
        <v>1.31</v>
      </c>
      <c r="K408" s="18">
        <v>1.31</v>
      </c>
      <c r="L408" s="17">
        <v>200000000</v>
      </c>
      <c r="M408" s="18">
        <v>1.31</v>
      </c>
      <c r="N408" s="18">
        <v>1</v>
      </c>
    </row>
    <row r="409" spans="1:14" x14ac:dyDescent="0.25">
      <c r="A409" s="92">
        <v>45280</v>
      </c>
      <c r="B409" s="51" t="s">
        <v>49</v>
      </c>
      <c r="C409" s="52" t="s">
        <v>35</v>
      </c>
      <c r="D409" s="52" t="s">
        <v>16</v>
      </c>
      <c r="E409" s="92">
        <v>45281</v>
      </c>
      <c r="F409" s="92">
        <v>45463</v>
      </c>
      <c r="G409" s="16">
        <v>40000000000</v>
      </c>
      <c r="H409" s="20">
        <v>1.38</v>
      </c>
      <c r="I409" s="19"/>
      <c r="J409" s="18"/>
      <c r="K409" s="18"/>
      <c r="L409" s="17"/>
      <c r="M409" s="18"/>
      <c r="N409" s="18"/>
    </row>
    <row r="410" spans="1:14" x14ac:dyDescent="0.25">
      <c r="A410" s="92">
        <v>45280</v>
      </c>
      <c r="B410" s="51" t="s">
        <v>49</v>
      </c>
      <c r="C410" s="52" t="s">
        <v>35</v>
      </c>
      <c r="D410" s="52" t="s">
        <v>17</v>
      </c>
      <c r="E410" s="92">
        <v>45281</v>
      </c>
      <c r="F410" s="92">
        <v>45645</v>
      </c>
      <c r="G410" s="16">
        <v>40000000000</v>
      </c>
      <c r="H410" s="20">
        <v>1.4</v>
      </c>
      <c r="I410" s="19"/>
      <c r="J410" s="18"/>
      <c r="K410" s="18"/>
      <c r="L410" s="17"/>
      <c r="M410" s="18"/>
      <c r="N410" s="18"/>
    </row>
    <row r="411" spans="1:14" x14ac:dyDescent="0.25">
      <c r="A411" s="92">
        <v>45280</v>
      </c>
      <c r="B411" s="51" t="s">
        <v>50</v>
      </c>
      <c r="C411" s="52" t="s">
        <v>35</v>
      </c>
      <c r="D411" s="52" t="s">
        <v>37</v>
      </c>
      <c r="E411" s="92">
        <v>45282</v>
      </c>
      <c r="F411" s="92">
        <v>46378</v>
      </c>
      <c r="G411" s="16" t="s">
        <v>54</v>
      </c>
      <c r="H411" s="20">
        <v>4.5</v>
      </c>
      <c r="I411" s="19">
        <v>22000000000</v>
      </c>
      <c r="J411" s="18">
        <v>4.5</v>
      </c>
      <c r="K411" s="18">
        <v>5.5</v>
      </c>
      <c r="L411" s="17">
        <v>6000000000</v>
      </c>
      <c r="M411" s="21"/>
      <c r="N411" s="18">
        <v>5.2090909090909099</v>
      </c>
    </row>
    <row r="412" spans="1:14" x14ac:dyDescent="0.25">
      <c r="A412" s="92">
        <v>45280</v>
      </c>
      <c r="B412" s="51" t="s">
        <v>49</v>
      </c>
      <c r="C412" s="52" t="s">
        <v>34</v>
      </c>
      <c r="D412" s="52" t="s">
        <v>12</v>
      </c>
      <c r="E412" s="92">
        <v>45281</v>
      </c>
      <c r="F412" s="92">
        <v>45288</v>
      </c>
      <c r="G412" s="16">
        <v>5000000</v>
      </c>
      <c r="H412" s="20">
        <v>0.45</v>
      </c>
      <c r="I412" s="19"/>
      <c r="J412" s="18"/>
      <c r="K412" s="18"/>
      <c r="L412" s="17"/>
      <c r="M412" s="18"/>
      <c r="N412" s="18"/>
    </row>
    <row r="413" spans="1:14" x14ac:dyDescent="0.25">
      <c r="A413" s="92">
        <v>45280</v>
      </c>
      <c r="B413" s="51" t="s">
        <v>49</v>
      </c>
      <c r="C413" s="52" t="s">
        <v>34</v>
      </c>
      <c r="D413" s="52" t="s">
        <v>13</v>
      </c>
      <c r="E413" s="92">
        <v>45281</v>
      </c>
      <c r="F413" s="92">
        <v>45295</v>
      </c>
      <c r="G413" s="16">
        <v>5000000</v>
      </c>
      <c r="H413" s="20">
        <v>0.52</v>
      </c>
      <c r="I413" s="19">
        <v>5000000</v>
      </c>
      <c r="J413" s="18">
        <v>0.45</v>
      </c>
      <c r="K413" s="18">
        <v>0.45</v>
      </c>
      <c r="L413" s="17">
        <v>5000000</v>
      </c>
      <c r="M413" s="18">
        <v>0.45</v>
      </c>
      <c r="N413" s="18">
        <v>0.45</v>
      </c>
    </row>
    <row r="414" spans="1:14" x14ac:dyDescent="0.25">
      <c r="A414" s="92">
        <v>45280</v>
      </c>
      <c r="B414" s="51" t="s">
        <v>49</v>
      </c>
      <c r="C414" s="52" t="s">
        <v>34</v>
      </c>
      <c r="D414" s="52" t="s">
        <v>14</v>
      </c>
      <c r="E414" s="92">
        <v>45281</v>
      </c>
      <c r="F414" s="92">
        <v>45309</v>
      </c>
      <c r="G414" s="17">
        <v>5000000</v>
      </c>
      <c r="H414" s="20">
        <v>0.55000000000000004</v>
      </c>
      <c r="I414" s="19">
        <v>5000000</v>
      </c>
      <c r="J414" s="18">
        <v>0.45</v>
      </c>
      <c r="K414" s="18">
        <v>0.45</v>
      </c>
      <c r="L414" s="17">
        <v>5000000</v>
      </c>
      <c r="M414" s="18">
        <v>0.45</v>
      </c>
      <c r="N414" s="18">
        <v>0.45</v>
      </c>
    </row>
    <row r="415" spans="1:14" x14ac:dyDescent="0.25">
      <c r="A415" s="92">
        <v>45280</v>
      </c>
      <c r="B415" s="51" t="s">
        <v>49</v>
      </c>
      <c r="C415" s="52" t="s">
        <v>34</v>
      </c>
      <c r="D415" s="52" t="s">
        <v>15</v>
      </c>
      <c r="E415" s="92">
        <v>45281</v>
      </c>
      <c r="F415" s="92">
        <v>45372</v>
      </c>
      <c r="G415" s="16">
        <v>30000000</v>
      </c>
      <c r="H415" s="20">
        <v>1.1200000000000001</v>
      </c>
      <c r="I415" s="19">
        <v>22310000</v>
      </c>
      <c r="J415" s="18">
        <v>0.8</v>
      </c>
      <c r="K415" s="18">
        <v>1.1200000000000001</v>
      </c>
      <c r="L415" s="17">
        <v>22310000</v>
      </c>
      <c r="M415" s="18">
        <v>1.1200000000000001</v>
      </c>
      <c r="N415" s="18">
        <v>1.086866875840431</v>
      </c>
    </row>
    <row r="416" spans="1:14" x14ac:dyDescent="0.25">
      <c r="A416" s="92">
        <v>45280</v>
      </c>
      <c r="B416" s="51" t="s">
        <v>49</v>
      </c>
      <c r="C416" s="52" t="s">
        <v>34</v>
      </c>
      <c r="D416" s="52" t="s">
        <v>16</v>
      </c>
      <c r="E416" s="92">
        <v>45281</v>
      </c>
      <c r="F416" s="92">
        <v>45463</v>
      </c>
      <c r="G416" s="16">
        <v>20000000</v>
      </c>
      <c r="H416" s="20">
        <v>1.1599999999999999</v>
      </c>
      <c r="I416" s="19">
        <v>7000000</v>
      </c>
      <c r="J416" s="18">
        <v>0.95</v>
      </c>
      <c r="K416" s="18">
        <v>1.1599999999999999</v>
      </c>
      <c r="L416" s="17">
        <v>7000000</v>
      </c>
      <c r="M416" s="18">
        <v>1.1599999999999999</v>
      </c>
      <c r="N416" s="18">
        <v>1.1000000000000001</v>
      </c>
    </row>
    <row r="417" spans="1:14" x14ac:dyDescent="0.25">
      <c r="A417" s="92">
        <v>45280</v>
      </c>
      <c r="B417" s="51" t="s">
        <v>49</v>
      </c>
      <c r="C417" s="52" t="s">
        <v>34</v>
      </c>
      <c r="D417" s="52" t="s">
        <v>17</v>
      </c>
      <c r="E417" s="92">
        <v>45281</v>
      </c>
      <c r="F417" s="92">
        <v>45645</v>
      </c>
      <c r="G417" s="16">
        <v>20000000</v>
      </c>
      <c r="H417" s="20">
        <v>1.18</v>
      </c>
      <c r="I417" s="19">
        <v>2049999.9999999998</v>
      </c>
      <c r="J417" s="18">
        <v>1</v>
      </c>
      <c r="K417" s="18">
        <v>1.18</v>
      </c>
      <c r="L417" s="17">
        <v>2049999.9999999998</v>
      </c>
      <c r="M417" s="18">
        <v>1.18</v>
      </c>
      <c r="N417" s="18">
        <v>1.004390243902439</v>
      </c>
    </row>
    <row r="418" spans="1:14" x14ac:dyDescent="0.25">
      <c r="A418" s="92">
        <v>45287</v>
      </c>
      <c r="B418" s="51" t="s">
        <v>49</v>
      </c>
      <c r="C418" s="52" t="s">
        <v>35</v>
      </c>
      <c r="D418" s="52" t="s">
        <v>12</v>
      </c>
      <c r="E418" s="92">
        <v>45288</v>
      </c>
      <c r="F418" s="92">
        <v>45295</v>
      </c>
      <c r="G418" s="16">
        <v>400000000000</v>
      </c>
      <c r="H418" s="20">
        <v>0.5</v>
      </c>
      <c r="I418" s="19">
        <v>190000000000</v>
      </c>
      <c r="J418" s="18">
        <v>0.4</v>
      </c>
      <c r="K418" s="18">
        <v>0.5</v>
      </c>
      <c r="L418" s="17">
        <v>190000000000</v>
      </c>
      <c r="M418" s="18">
        <v>0.5</v>
      </c>
      <c r="N418" s="18">
        <v>0.47894736842105262</v>
      </c>
    </row>
    <row r="419" spans="1:14" x14ac:dyDescent="0.25">
      <c r="A419" s="92">
        <v>45287</v>
      </c>
      <c r="B419" s="51" t="s">
        <v>49</v>
      </c>
      <c r="C419" s="52" t="s">
        <v>35</v>
      </c>
      <c r="D419" s="52" t="s">
        <v>13</v>
      </c>
      <c r="E419" s="92">
        <v>45288</v>
      </c>
      <c r="F419" s="92">
        <v>45302</v>
      </c>
      <c r="G419" s="16">
        <v>400000000000</v>
      </c>
      <c r="H419" s="20">
        <v>0.55000000000000004</v>
      </c>
      <c r="I419" s="19">
        <v>150000000000</v>
      </c>
      <c r="J419" s="18">
        <v>0.55000000000000004</v>
      </c>
      <c r="K419" s="18">
        <v>0.55000000000000004</v>
      </c>
      <c r="L419" s="17">
        <v>150000000000</v>
      </c>
      <c r="M419" s="18">
        <v>0.55000000000000004</v>
      </c>
      <c r="N419" s="18">
        <v>0.55000000000000004</v>
      </c>
    </row>
    <row r="420" spans="1:14" x14ac:dyDescent="0.25">
      <c r="A420" s="92">
        <v>45287</v>
      </c>
      <c r="B420" s="51" t="s">
        <v>49</v>
      </c>
      <c r="C420" s="52" t="s">
        <v>35</v>
      </c>
      <c r="D420" s="52" t="s">
        <v>14</v>
      </c>
      <c r="E420" s="92">
        <v>45288</v>
      </c>
      <c r="F420" s="92">
        <v>45316</v>
      </c>
      <c r="G420" s="16">
        <v>150000000000</v>
      </c>
      <c r="H420" s="20">
        <v>0.85</v>
      </c>
      <c r="I420" s="19">
        <v>100000000000</v>
      </c>
      <c r="J420" s="18">
        <v>0.8</v>
      </c>
      <c r="K420" s="18">
        <v>0.85</v>
      </c>
      <c r="L420" s="17">
        <v>100000000000</v>
      </c>
      <c r="M420" s="18">
        <v>0.85</v>
      </c>
      <c r="N420" s="18">
        <v>0.83</v>
      </c>
    </row>
    <row r="421" spans="1:14" x14ac:dyDescent="0.25">
      <c r="A421" s="92">
        <v>45287</v>
      </c>
      <c r="B421" s="51" t="s">
        <v>49</v>
      </c>
      <c r="C421" s="52" t="s">
        <v>35</v>
      </c>
      <c r="D421" s="52" t="s">
        <v>15</v>
      </c>
      <c r="E421" s="92">
        <v>45288</v>
      </c>
      <c r="F421" s="92">
        <v>45379</v>
      </c>
      <c r="G421" s="16">
        <v>50000000000</v>
      </c>
      <c r="H421" s="20">
        <v>1.33</v>
      </c>
      <c r="I421" s="19"/>
      <c r="J421" s="18"/>
      <c r="K421" s="18"/>
      <c r="L421" s="17"/>
      <c r="M421" s="18"/>
      <c r="N421" s="18"/>
    </row>
    <row r="422" spans="1:14" x14ac:dyDescent="0.25">
      <c r="A422" s="92">
        <v>45287</v>
      </c>
      <c r="B422" s="51" t="s">
        <v>49</v>
      </c>
      <c r="C422" s="52" t="s">
        <v>35</v>
      </c>
      <c r="D422" s="52" t="s">
        <v>16</v>
      </c>
      <c r="E422" s="92">
        <v>45288</v>
      </c>
      <c r="F422" s="92">
        <v>45470</v>
      </c>
      <c r="G422" s="16">
        <v>40000000000</v>
      </c>
      <c r="H422" s="20">
        <v>1.38</v>
      </c>
      <c r="I422" s="19">
        <v>1000000000</v>
      </c>
      <c r="J422" s="18">
        <v>1.08</v>
      </c>
      <c r="K422" s="18">
        <v>1.08</v>
      </c>
      <c r="L422" s="17">
        <v>1000000000</v>
      </c>
      <c r="M422" s="18">
        <v>1.08</v>
      </c>
      <c r="N422" s="18">
        <v>1.08</v>
      </c>
    </row>
    <row r="423" spans="1:14" x14ac:dyDescent="0.25">
      <c r="A423" s="92">
        <v>45287</v>
      </c>
      <c r="B423" s="51" t="s">
        <v>49</v>
      </c>
      <c r="C423" s="52" t="s">
        <v>35</v>
      </c>
      <c r="D423" s="52" t="s">
        <v>17</v>
      </c>
      <c r="E423" s="92">
        <v>45288</v>
      </c>
      <c r="F423" s="92">
        <v>45652</v>
      </c>
      <c r="G423" s="16">
        <v>40000000000</v>
      </c>
      <c r="H423" s="20">
        <v>1.4</v>
      </c>
      <c r="I423" s="19"/>
      <c r="J423" s="18"/>
      <c r="K423" s="18"/>
      <c r="L423" s="17"/>
      <c r="M423" s="18"/>
      <c r="N423" s="18"/>
    </row>
    <row r="424" spans="1:14" x14ac:dyDescent="0.25">
      <c r="A424" s="92">
        <v>45287</v>
      </c>
      <c r="B424" s="51" t="s">
        <v>49</v>
      </c>
      <c r="C424" s="52" t="s">
        <v>34</v>
      </c>
      <c r="D424" s="52" t="s">
        <v>12</v>
      </c>
      <c r="E424" s="92">
        <v>45288</v>
      </c>
      <c r="F424" s="92">
        <v>45295</v>
      </c>
      <c r="G424" s="16">
        <v>5000000</v>
      </c>
      <c r="H424" s="20">
        <v>0.45</v>
      </c>
      <c r="I424" s="19">
        <v>9900000</v>
      </c>
      <c r="J424" s="18">
        <v>0.28999999999999998</v>
      </c>
      <c r="K424" s="18">
        <v>0.42</v>
      </c>
      <c r="L424" s="17">
        <v>5000000</v>
      </c>
      <c r="M424" s="18">
        <v>0.42</v>
      </c>
      <c r="N424" s="18">
        <v>0.35565656565656573</v>
      </c>
    </row>
    <row r="425" spans="1:14" x14ac:dyDescent="0.25">
      <c r="A425" s="92">
        <v>45287</v>
      </c>
      <c r="B425" s="51" t="s">
        <v>49</v>
      </c>
      <c r="C425" s="52" t="s">
        <v>34</v>
      </c>
      <c r="D425" s="52" t="s">
        <v>13</v>
      </c>
      <c r="E425" s="92">
        <v>45288</v>
      </c>
      <c r="F425" s="92">
        <v>45302</v>
      </c>
      <c r="G425" s="16">
        <v>5000000</v>
      </c>
      <c r="H425" s="20">
        <v>0.52</v>
      </c>
      <c r="I425" s="19">
        <v>9900000</v>
      </c>
      <c r="J425" s="18">
        <v>0.34</v>
      </c>
      <c r="K425" s="18">
        <v>0.49</v>
      </c>
      <c r="L425" s="17">
        <v>5000000</v>
      </c>
      <c r="M425" s="18">
        <v>0.49</v>
      </c>
      <c r="N425" s="18">
        <v>0.41575757575757583</v>
      </c>
    </row>
    <row r="426" spans="1:14" x14ac:dyDescent="0.25">
      <c r="A426" s="92">
        <v>45287</v>
      </c>
      <c r="B426" s="51" t="s">
        <v>49</v>
      </c>
      <c r="C426" s="52" t="s">
        <v>34</v>
      </c>
      <c r="D426" s="52" t="s">
        <v>14</v>
      </c>
      <c r="E426" s="92">
        <v>45288</v>
      </c>
      <c r="F426" s="92">
        <v>45316</v>
      </c>
      <c r="G426" s="17">
        <v>5000000</v>
      </c>
      <c r="H426" s="20">
        <v>0.55000000000000004</v>
      </c>
      <c r="I426" s="19">
        <v>9900000</v>
      </c>
      <c r="J426" s="18">
        <v>0.39</v>
      </c>
      <c r="K426" s="18">
        <v>0.54</v>
      </c>
      <c r="L426" s="17">
        <v>5000000</v>
      </c>
      <c r="M426" s="18">
        <v>0.54</v>
      </c>
      <c r="N426" s="18">
        <v>0.46575757575757581</v>
      </c>
    </row>
    <row r="427" spans="1:14" x14ac:dyDescent="0.25">
      <c r="A427" s="92">
        <v>45287</v>
      </c>
      <c r="B427" s="51" t="s">
        <v>49</v>
      </c>
      <c r="C427" s="52" t="s">
        <v>34</v>
      </c>
      <c r="D427" s="52" t="s">
        <v>15</v>
      </c>
      <c r="E427" s="92">
        <v>45288</v>
      </c>
      <c r="F427" s="92">
        <v>45379</v>
      </c>
      <c r="G427" s="16">
        <v>30000000</v>
      </c>
      <c r="H427" s="20">
        <v>1.1200000000000001</v>
      </c>
      <c r="I427" s="19">
        <v>38700000</v>
      </c>
      <c r="J427" s="18">
        <v>1.1100000000000001</v>
      </c>
      <c r="K427" s="18">
        <v>1.1200000000000001</v>
      </c>
      <c r="L427" s="17">
        <v>30000000</v>
      </c>
      <c r="M427" s="18">
        <v>1.1100000000000001</v>
      </c>
      <c r="N427" s="18">
        <v>1.112248062015504</v>
      </c>
    </row>
    <row r="428" spans="1:14" x14ac:dyDescent="0.25">
      <c r="A428" s="92">
        <v>45287</v>
      </c>
      <c r="B428" s="51" t="s">
        <v>49</v>
      </c>
      <c r="C428" s="52" t="s">
        <v>34</v>
      </c>
      <c r="D428" s="52" t="s">
        <v>16</v>
      </c>
      <c r="E428" s="92">
        <v>45288</v>
      </c>
      <c r="F428" s="92">
        <v>45470</v>
      </c>
      <c r="G428" s="16">
        <v>20000000</v>
      </c>
      <c r="H428" s="20">
        <v>1.1599999999999999</v>
      </c>
      <c r="I428" s="19">
        <v>5500000</v>
      </c>
      <c r="J428" s="18">
        <v>0.5</v>
      </c>
      <c r="K428" s="18">
        <v>1</v>
      </c>
      <c r="L428" s="17">
        <v>5500000</v>
      </c>
      <c r="M428" s="18">
        <v>1</v>
      </c>
      <c r="N428" s="18">
        <v>0.68181818181818177</v>
      </c>
    </row>
    <row r="429" spans="1:14" x14ac:dyDescent="0.25">
      <c r="A429" s="92">
        <v>45287</v>
      </c>
      <c r="B429" s="51" t="s">
        <v>49</v>
      </c>
      <c r="C429" s="52" t="s">
        <v>34</v>
      </c>
      <c r="D429" s="52" t="s">
        <v>17</v>
      </c>
      <c r="E429" s="92">
        <v>45288</v>
      </c>
      <c r="F429" s="92">
        <v>45652</v>
      </c>
      <c r="G429" s="16">
        <v>20000000</v>
      </c>
      <c r="H429" s="20">
        <v>1.18</v>
      </c>
      <c r="I429" s="19">
        <v>10000000</v>
      </c>
      <c r="J429" s="18">
        <v>1.1499999999999999</v>
      </c>
      <c r="K429" s="18">
        <v>1.1499999999999999</v>
      </c>
      <c r="L429" s="17">
        <v>10000000</v>
      </c>
      <c r="M429" s="18">
        <v>1.1499999999999999</v>
      </c>
      <c r="N429" s="18">
        <v>1.1499999999999999</v>
      </c>
    </row>
    <row r="430" spans="1:14" x14ac:dyDescent="0.25">
      <c r="A430" s="92">
        <v>45294</v>
      </c>
      <c r="B430" s="51" t="s">
        <v>49</v>
      </c>
      <c r="C430" s="52" t="s">
        <v>35</v>
      </c>
      <c r="D430" s="52" t="s">
        <v>12</v>
      </c>
      <c r="E430" s="92">
        <v>45295</v>
      </c>
      <c r="F430" s="92">
        <v>45302</v>
      </c>
      <c r="G430" s="16">
        <v>400000000000</v>
      </c>
      <c r="H430" s="20">
        <v>0.5</v>
      </c>
      <c r="I430" s="19">
        <v>255000000000</v>
      </c>
      <c r="J430" s="18">
        <v>0.4</v>
      </c>
      <c r="K430" s="18">
        <v>0.5</v>
      </c>
      <c r="L430" s="17">
        <v>250000000000</v>
      </c>
      <c r="M430" s="18">
        <v>0.5</v>
      </c>
      <c r="N430" s="18">
        <v>0.5</v>
      </c>
    </row>
    <row r="431" spans="1:14" x14ac:dyDescent="0.25">
      <c r="A431" s="92">
        <v>45294</v>
      </c>
      <c r="B431" s="51" t="s">
        <v>49</v>
      </c>
      <c r="C431" s="52" t="s">
        <v>35</v>
      </c>
      <c r="D431" s="52" t="s">
        <v>13</v>
      </c>
      <c r="E431" s="92">
        <v>45295</v>
      </c>
      <c r="F431" s="92">
        <v>45309</v>
      </c>
      <c r="G431" s="16">
        <v>400000000000</v>
      </c>
      <c r="H431" s="20">
        <v>0.55000000000000004</v>
      </c>
      <c r="I431" s="19">
        <v>388000000000</v>
      </c>
      <c r="J431" s="18">
        <v>0.45</v>
      </c>
      <c r="K431" s="18">
        <v>0.55000000000000004</v>
      </c>
      <c r="L431" s="17">
        <v>310000000000</v>
      </c>
      <c r="M431" s="18">
        <v>0.55000000000000004</v>
      </c>
      <c r="N431" s="18">
        <v>0.53064516129032258</v>
      </c>
    </row>
    <row r="432" spans="1:14" x14ac:dyDescent="0.25">
      <c r="A432" s="92">
        <v>45294</v>
      </c>
      <c r="B432" s="51" t="s">
        <v>49</v>
      </c>
      <c r="C432" s="52" t="s">
        <v>35</v>
      </c>
      <c r="D432" s="52" t="s">
        <v>14</v>
      </c>
      <c r="E432" s="92">
        <v>45295</v>
      </c>
      <c r="F432" s="92">
        <v>45323</v>
      </c>
      <c r="G432" s="16">
        <v>150000000000</v>
      </c>
      <c r="H432" s="20">
        <v>0.85</v>
      </c>
      <c r="I432" s="19">
        <v>242000000000</v>
      </c>
      <c r="J432" s="18">
        <v>0.8</v>
      </c>
      <c r="K432" s="18">
        <v>0.85</v>
      </c>
      <c r="L432" s="17">
        <v>150000000000</v>
      </c>
      <c r="M432" s="18">
        <v>0.85</v>
      </c>
      <c r="N432" s="18">
        <v>0.85</v>
      </c>
    </row>
    <row r="433" spans="1:14" x14ac:dyDescent="0.25">
      <c r="A433" s="92">
        <v>45294</v>
      </c>
      <c r="B433" s="51" t="s">
        <v>49</v>
      </c>
      <c r="C433" s="52" t="s">
        <v>35</v>
      </c>
      <c r="D433" s="52" t="s">
        <v>15</v>
      </c>
      <c r="E433" s="92">
        <v>45295</v>
      </c>
      <c r="F433" s="92">
        <v>45386</v>
      </c>
      <c r="G433" s="16">
        <v>50000000000</v>
      </c>
      <c r="H433" s="20">
        <v>1.33</v>
      </c>
      <c r="I433" s="19">
        <v>52800000000</v>
      </c>
      <c r="J433" s="18">
        <v>1</v>
      </c>
      <c r="K433" s="18">
        <v>1.33</v>
      </c>
      <c r="L433" s="17">
        <v>50000000000</v>
      </c>
      <c r="M433" s="18">
        <v>1.33</v>
      </c>
      <c r="N433" s="18">
        <v>1.33</v>
      </c>
    </row>
    <row r="434" spans="1:14" x14ac:dyDescent="0.25">
      <c r="A434" s="92">
        <v>45294</v>
      </c>
      <c r="B434" s="51" t="s">
        <v>49</v>
      </c>
      <c r="C434" s="52" t="s">
        <v>35</v>
      </c>
      <c r="D434" s="52" t="s">
        <v>16</v>
      </c>
      <c r="E434" s="92">
        <v>45295</v>
      </c>
      <c r="F434" s="92">
        <v>45477</v>
      </c>
      <c r="G434" s="16">
        <v>40000000000</v>
      </c>
      <c r="H434" s="20">
        <v>1.38</v>
      </c>
      <c r="I434" s="19"/>
      <c r="J434" s="18"/>
      <c r="K434" s="18"/>
      <c r="L434" s="17"/>
      <c r="M434" s="18"/>
      <c r="N434" s="18"/>
    </row>
    <row r="435" spans="1:14" x14ac:dyDescent="0.25">
      <c r="A435" s="92">
        <v>45294</v>
      </c>
      <c r="B435" s="51" t="s">
        <v>49</v>
      </c>
      <c r="C435" s="52" t="s">
        <v>35</v>
      </c>
      <c r="D435" s="52" t="s">
        <v>17</v>
      </c>
      <c r="E435" s="92">
        <v>45295</v>
      </c>
      <c r="F435" s="92">
        <v>45659</v>
      </c>
      <c r="G435" s="16">
        <v>40000000000</v>
      </c>
      <c r="H435" s="20">
        <v>1.4</v>
      </c>
      <c r="I435" s="19"/>
      <c r="J435" s="18"/>
      <c r="K435" s="18"/>
      <c r="L435" s="17"/>
      <c r="M435" s="18"/>
      <c r="N435" s="18"/>
    </row>
    <row r="436" spans="1:14" x14ac:dyDescent="0.25">
      <c r="A436" s="92">
        <v>45294</v>
      </c>
      <c r="B436" s="51" t="s">
        <v>49</v>
      </c>
      <c r="C436" s="52" t="s">
        <v>34</v>
      </c>
      <c r="D436" s="52" t="s">
        <v>12</v>
      </c>
      <c r="E436" s="92">
        <v>45295</v>
      </c>
      <c r="F436" s="92">
        <v>45302</v>
      </c>
      <c r="G436" s="16">
        <v>5000000</v>
      </c>
      <c r="H436" s="20">
        <v>0.45</v>
      </c>
      <c r="I436" s="19">
        <v>9900000</v>
      </c>
      <c r="J436" s="18">
        <v>0.28999999999999998</v>
      </c>
      <c r="K436" s="18">
        <v>0.41</v>
      </c>
      <c r="L436" s="17">
        <v>5000000</v>
      </c>
      <c r="M436" s="18">
        <v>0.41</v>
      </c>
      <c r="N436" s="18">
        <v>0.35060606060606059</v>
      </c>
    </row>
    <row r="437" spans="1:14" x14ac:dyDescent="0.25">
      <c r="A437" s="92">
        <v>45294</v>
      </c>
      <c r="B437" s="51" t="s">
        <v>49</v>
      </c>
      <c r="C437" s="52" t="s">
        <v>34</v>
      </c>
      <c r="D437" s="52" t="s">
        <v>13</v>
      </c>
      <c r="E437" s="92">
        <v>45295</v>
      </c>
      <c r="F437" s="92">
        <v>45309</v>
      </c>
      <c r="G437" s="16">
        <v>5000000</v>
      </c>
      <c r="H437" s="20">
        <v>0.52</v>
      </c>
      <c r="I437" s="19">
        <v>9900000</v>
      </c>
      <c r="J437" s="18">
        <v>0.34</v>
      </c>
      <c r="K437" s="18">
        <v>0.48</v>
      </c>
      <c r="L437" s="17">
        <v>5000000</v>
      </c>
      <c r="M437" s="18">
        <v>0.48</v>
      </c>
      <c r="N437" s="18">
        <v>0.41070707070707069</v>
      </c>
    </row>
    <row r="438" spans="1:14" x14ac:dyDescent="0.25">
      <c r="A438" s="92">
        <v>45294</v>
      </c>
      <c r="B438" s="51" t="s">
        <v>49</v>
      </c>
      <c r="C438" s="52" t="s">
        <v>34</v>
      </c>
      <c r="D438" s="52" t="s">
        <v>14</v>
      </c>
      <c r="E438" s="92">
        <v>45295</v>
      </c>
      <c r="F438" s="92">
        <v>45323</v>
      </c>
      <c r="G438" s="17">
        <v>5000000</v>
      </c>
      <c r="H438" s="20">
        <v>0.55000000000000004</v>
      </c>
      <c r="I438" s="19">
        <v>9900000</v>
      </c>
      <c r="J438" s="18">
        <v>0.39</v>
      </c>
      <c r="K438" s="18">
        <v>0.53</v>
      </c>
      <c r="L438" s="17">
        <v>5000000</v>
      </c>
      <c r="M438" s="18">
        <v>0.53</v>
      </c>
      <c r="N438" s="18">
        <v>0.46070707070707068</v>
      </c>
    </row>
    <row r="439" spans="1:14" x14ac:dyDescent="0.25">
      <c r="A439" s="92">
        <v>45294</v>
      </c>
      <c r="B439" s="51" t="s">
        <v>49</v>
      </c>
      <c r="C439" s="52" t="s">
        <v>34</v>
      </c>
      <c r="D439" s="52" t="s">
        <v>15</v>
      </c>
      <c r="E439" s="92">
        <v>45295</v>
      </c>
      <c r="F439" s="92">
        <v>45386</v>
      </c>
      <c r="G439" s="16">
        <v>35000000</v>
      </c>
      <c r="H439" s="20">
        <v>1.1200000000000001</v>
      </c>
      <c r="I439" s="19">
        <v>51550000</v>
      </c>
      <c r="J439" s="18">
        <v>1.1000000000000001</v>
      </c>
      <c r="K439" s="18">
        <v>1.1100000000000001</v>
      </c>
      <c r="L439" s="17">
        <v>35000000</v>
      </c>
      <c r="M439" s="18">
        <v>1.1100000000000001</v>
      </c>
      <c r="N439" s="18">
        <v>1.1067895247332691</v>
      </c>
    </row>
    <row r="440" spans="1:14" x14ac:dyDescent="0.25">
      <c r="A440" s="92">
        <v>45294</v>
      </c>
      <c r="B440" s="51" t="s">
        <v>49</v>
      </c>
      <c r="C440" s="52" t="s">
        <v>34</v>
      </c>
      <c r="D440" s="52" t="s">
        <v>16</v>
      </c>
      <c r="E440" s="92">
        <v>45295</v>
      </c>
      <c r="F440" s="92">
        <v>45477</v>
      </c>
      <c r="G440" s="16">
        <v>15000000</v>
      </c>
      <c r="H440" s="20">
        <v>1.1599999999999999</v>
      </c>
      <c r="I440" s="19">
        <v>11000000</v>
      </c>
      <c r="J440" s="18">
        <v>0.96</v>
      </c>
      <c r="K440" s="18">
        <v>1</v>
      </c>
      <c r="L440" s="17">
        <v>11000000</v>
      </c>
      <c r="M440" s="18">
        <v>1</v>
      </c>
      <c r="N440" s="18">
        <v>0.96363636363636362</v>
      </c>
    </row>
    <row r="441" spans="1:14" x14ac:dyDescent="0.25">
      <c r="A441" s="92">
        <v>45294</v>
      </c>
      <c r="B441" s="51" t="s">
        <v>49</v>
      </c>
      <c r="C441" s="52" t="s">
        <v>34</v>
      </c>
      <c r="D441" s="52" t="s">
        <v>17</v>
      </c>
      <c r="E441" s="92">
        <v>45295</v>
      </c>
      <c r="F441" s="92">
        <v>45659</v>
      </c>
      <c r="G441" s="16">
        <v>20000000</v>
      </c>
      <c r="H441" s="20">
        <v>1.18</v>
      </c>
      <c r="I441" s="19">
        <v>14000000</v>
      </c>
      <c r="J441" s="18">
        <v>1.17</v>
      </c>
      <c r="K441" s="18">
        <v>1.17</v>
      </c>
      <c r="L441" s="17">
        <v>14000000</v>
      </c>
      <c r="M441" s="18">
        <v>1.17</v>
      </c>
      <c r="N441" s="18">
        <v>1.17</v>
      </c>
    </row>
    <row r="442" spans="1:14" x14ac:dyDescent="0.25">
      <c r="A442" s="92">
        <v>45301</v>
      </c>
      <c r="B442" s="51" t="s">
        <v>49</v>
      </c>
      <c r="C442" s="52" t="s">
        <v>35</v>
      </c>
      <c r="D442" s="52" t="s">
        <v>12</v>
      </c>
      <c r="E442" s="92">
        <v>45302</v>
      </c>
      <c r="F442" s="92">
        <v>45309</v>
      </c>
      <c r="G442" s="16">
        <v>400000000000</v>
      </c>
      <c r="H442" s="20">
        <v>0.5</v>
      </c>
      <c r="I442" s="19">
        <v>255000000000</v>
      </c>
      <c r="J442" s="18">
        <v>0.4</v>
      </c>
      <c r="K442" s="18">
        <v>0.5</v>
      </c>
      <c r="L442" s="17">
        <v>255000000000</v>
      </c>
      <c r="M442" s="18">
        <v>0.5</v>
      </c>
      <c r="N442" s="18">
        <v>0.48333333333333328</v>
      </c>
    </row>
    <row r="443" spans="1:14" x14ac:dyDescent="0.25">
      <c r="A443" s="92">
        <v>45301</v>
      </c>
      <c r="B443" s="51" t="s">
        <v>49</v>
      </c>
      <c r="C443" s="52" t="s">
        <v>35</v>
      </c>
      <c r="D443" s="52" t="s">
        <v>13</v>
      </c>
      <c r="E443" s="92">
        <v>45302</v>
      </c>
      <c r="F443" s="92">
        <v>45316</v>
      </c>
      <c r="G443" s="16">
        <v>350000000000</v>
      </c>
      <c r="H443" s="20">
        <v>0.55000000000000004</v>
      </c>
      <c r="I443" s="19">
        <v>388000000000</v>
      </c>
      <c r="J443" s="18">
        <v>0.45</v>
      </c>
      <c r="K443" s="18">
        <v>0.55000000000000004</v>
      </c>
      <c r="L443" s="17">
        <v>350000000000</v>
      </c>
      <c r="M443" s="18">
        <v>0.55000000000000004</v>
      </c>
      <c r="N443" s="18">
        <v>0.54664948453608242</v>
      </c>
    </row>
    <row r="444" spans="1:14" x14ac:dyDescent="0.25">
      <c r="A444" s="92">
        <v>45301</v>
      </c>
      <c r="B444" s="51" t="s">
        <v>49</v>
      </c>
      <c r="C444" s="52" t="s">
        <v>35</v>
      </c>
      <c r="D444" s="52" t="s">
        <v>14</v>
      </c>
      <c r="E444" s="92">
        <v>45302</v>
      </c>
      <c r="F444" s="92">
        <v>45330</v>
      </c>
      <c r="G444" s="16">
        <v>200000000000</v>
      </c>
      <c r="H444" s="20">
        <v>0.85</v>
      </c>
      <c r="I444" s="19">
        <v>242000000000</v>
      </c>
      <c r="J444" s="18">
        <v>0.8</v>
      </c>
      <c r="K444" s="18">
        <v>0.85</v>
      </c>
      <c r="L444" s="17">
        <v>200000000000</v>
      </c>
      <c r="M444" s="18">
        <v>0.85</v>
      </c>
      <c r="N444" s="18">
        <v>0.84173553719008265</v>
      </c>
    </row>
    <row r="445" spans="1:14" x14ac:dyDescent="0.25">
      <c r="A445" s="92">
        <v>45301</v>
      </c>
      <c r="B445" s="51" t="s">
        <v>49</v>
      </c>
      <c r="C445" s="52" t="s">
        <v>35</v>
      </c>
      <c r="D445" s="52" t="s">
        <v>15</v>
      </c>
      <c r="E445" s="92">
        <v>45302</v>
      </c>
      <c r="F445" s="92">
        <v>45393</v>
      </c>
      <c r="G445" s="16">
        <v>50000000000</v>
      </c>
      <c r="H445" s="20">
        <v>1.33</v>
      </c>
      <c r="I445" s="19">
        <v>52800000000</v>
      </c>
      <c r="J445" s="18">
        <v>1</v>
      </c>
      <c r="K445" s="18">
        <v>1.33</v>
      </c>
      <c r="L445" s="17">
        <v>50000000000</v>
      </c>
      <c r="M445" s="18">
        <v>1.33</v>
      </c>
      <c r="N445" s="18">
        <v>1.3185606060606061</v>
      </c>
    </row>
    <row r="446" spans="1:14" x14ac:dyDescent="0.25">
      <c r="A446" s="92">
        <v>45301</v>
      </c>
      <c r="B446" s="51" t="s">
        <v>49</v>
      </c>
      <c r="C446" s="52" t="s">
        <v>35</v>
      </c>
      <c r="D446" s="52" t="s">
        <v>16</v>
      </c>
      <c r="E446" s="92">
        <v>45302</v>
      </c>
      <c r="F446" s="92">
        <v>45484</v>
      </c>
      <c r="G446" s="16">
        <v>40000000000</v>
      </c>
      <c r="H446" s="20">
        <v>1.38</v>
      </c>
      <c r="I446" s="19"/>
      <c r="J446" s="18"/>
      <c r="K446" s="18"/>
      <c r="L446" s="17"/>
      <c r="M446" s="18"/>
      <c r="N446" s="18"/>
    </row>
    <row r="447" spans="1:14" x14ac:dyDescent="0.25">
      <c r="A447" s="92">
        <v>45301</v>
      </c>
      <c r="B447" s="51" t="s">
        <v>49</v>
      </c>
      <c r="C447" s="52" t="s">
        <v>35</v>
      </c>
      <c r="D447" s="52" t="s">
        <v>17</v>
      </c>
      <c r="E447" s="92">
        <v>45302</v>
      </c>
      <c r="F447" s="92">
        <v>45666</v>
      </c>
      <c r="G447" s="16">
        <v>40000000000</v>
      </c>
      <c r="H447" s="20">
        <v>1.4</v>
      </c>
      <c r="I447" s="19"/>
      <c r="J447" s="18"/>
      <c r="K447" s="18"/>
      <c r="L447" s="17"/>
      <c r="M447" s="18"/>
      <c r="N447" s="18"/>
    </row>
    <row r="448" spans="1:14" x14ac:dyDescent="0.25">
      <c r="A448" s="92">
        <v>45301</v>
      </c>
      <c r="B448" s="51" t="s">
        <v>49</v>
      </c>
      <c r="C448" s="52" t="s">
        <v>34</v>
      </c>
      <c r="D448" s="52" t="s">
        <v>12</v>
      </c>
      <c r="E448" s="92">
        <v>45302</v>
      </c>
      <c r="F448" s="92">
        <v>45309</v>
      </c>
      <c r="G448" s="16">
        <v>5000000</v>
      </c>
      <c r="H448" s="20">
        <v>0.45</v>
      </c>
      <c r="I448" s="19">
        <v>24400000</v>
      </c>
      <c r="J448" s="18">
        <v>0.28999999999999998</v>
      </c>
      <c r="K448" s="18">
        <v>0.45</v>
      </c>
      <c r="L448" s="17">
        <v>5000000</v>
      </c>
      <c r="M448" s="18">
        <v>0.4</v>
      </c>
      <c r="N448" s="18">
        <v>0.39512295081967208</v>
      </c>
    </row>
    <row r="449" spans="1:14" x14ac:dyDescent="0.25">
      <c r="A449" s="92">
        <v>45301</v>
      </c>
      <c r="B449" s="51" t="s">
        <v>49</v>
      </c>
      <c r="C449" s="52" t="s">
        <v>34</v>
      </c>
      <c r="D449" s="52" t="s">
        <v>13</v>
      </c>
      <c r="E449" s="92">
        <v>45302</v>
      </c>
      <c r="F449" s="92">
        <v>45316</v>
      </c>
      <c r="G449" s="16">
        <v>5000000</v>
      </c>
      <c r="H449" s="20">
        <v>0.52</v>
      </c>
      <c r="I449" s="19">
        <v>25400000</v>
      </c>
      <c r="J449" s="18">
        <v>0.34</v>
      </c>
      <c r="K449" s="18">
        <v>0.52</v>
      </c>
      <c r="L449" s="17">
        <v>5000000</v>
      </c>
      <c r="M449" s="18">
        <v>0.47</v>
      </c>
      <c r="N449" s="18">
        <v>0.46736220472440942</v>
      </c>
    </row>
    <row r="450" spans="1:14" x14ac:dyDescent="0.25">
      <c r="A450" s="92">
        <v>45301</v>
      </c>
      <c r="B450" s="51" t="s">
        <v>49</v>
      </c>
      <c r="C450" s="52" t="s">
        <v>34</v>
      </c>
      <c r="D450" s="52" t="s">
        <v>14</v>
      </c>
      <c r="E450" s="92">
        <v>45302</v>
      </c>
      <c r="F450" s="92">
        <v>45330</v>
      </c>
      <c r="G450" s="17">
        <v>5000000</v>
      </c>
      <c r="H450" s="20">
        <v>0.55000000000000004</v>
      </c>
      <c r="I450" s="19">
        <v>14400000</v>
      </c>
      <c r="J450" s="18">
        <v>0.39</v>
      </c>
      <c r="K450" s="18">
        <v>0.53</v>
      </c>
      <c r="L450" s="17">
        <v>5000000</v>
      </c>
      <c r="M450" s="18">
        <v>0.5</v>
      </c>
      <c r="N450" s="18">
        <v>0.48131944444444452</v>
      </c>
    </row>
    <row r="451" spans="1:14" x14ac:dyDescent="0.25">
      <c r="A451" s="92">
        <v>45301</v>
      </c>
      <c r="B451" s="51" t="s">
        <v>49</v>
      </c>
      <c r="C451" s="52" t="s">
        <v>34</v>
      </c>
      <c r="D451" s="52" t="s">
        <v>15</v>
      </c>
      <c r="E451" s="92">
        <v>45302</v>
      </c>
      <c r="F451" s="92">
        <v>45393</v>
      </c>
      <c r="G451" s="16">
        <v>40000000</v>
      </c>
      <c r="H451" s="20">
        <v>1.1200000000000001</v>
      </c>
      <c r="I451" s="19">
        <v>58450000</v>
      </c>
      <c r="J451" s="18">
        <v>1</v>
      </c>
      <c r="K451" s="18">
        <v>1.1100000000000001</v>
      </c>
      <c r="L451" s="17">
        <v>40000000</v>
      </c>
      <c r="M451" s="18">
        <v>1.1100000000000001</v>
      </c>
      <c r="N451" s="18">
        <v>1.102395209580838</v>
      </c>
    </row>
    <row r="452" spans="1:14" x14ac:dyDescent="0.25">
      <c r="A452" s="92">
        <v>45301</v>
      </c>
      <c r="B452" s="51" t="s">
        <v>49</v>
      </c>
      <c r="C452" s="52" t="s">
        <v>34</v>
      </c>
      <c r="D452" s="52" t="s">
        <v>16</v>
      </c>
      <c r="E452" s="92">
        <v>45302</v>
      </c>
      <c r="F452" s="92">
        <v>45484</v>
      </c>
      <c r="G452" s="16">
        <v>15000000</v>
      </c>
      <c r="H452" s="20">
        <v>1.1599999999999999</v>
      </c>
      <c r="I452" s="19">
        <v>10000000</v>
      </c>
      <c r="J452" s="18">
        <v>1.1399999999999999</v>
      </c>
      <c r="K452" s="18">
        <v>1.1599999999999999</v>
      </c>
      <c r="L452" s="17">
        <v>10000000</v>
      </c>
      <c r="M452" s="18">
        <v>1.1599999999999999</v>
      </c>
      <c r="N452" s="18">
        <v>1.1499999999999999</v>
      </c>
    </row>
    <row r="453" spans="1:14" x14ac:dyDescent="0.25">
      <c r="A453" s="92">
        <v>45301</v>
      </c>
      <c r="B453" s="51" t="s">
        <v>49</v>
      </c>
      <c r="C453" s="52" t="s">
        <v>34</v>
      </c>
      <c r="D453" s="52" t="s">
        <v>17</v>
      </c>
      <c r="E453" s="92">
        <v>45302</v>
      </c>
      <c r="F453" s="92">
        <v>45666</v>
      </c>
      <c r="G453" s="16">
        <v>20000000</v>
      </c>
      <c r="H453" s="20">
        <v>1.18</v>
      </c>
      <c r="I453" s="19"/>
      <c r="J453" s="18"/>
      <c r="K453" s="18"/>
      <c r="L453" s="17"/>
      <c r="M453" s="18"/>
      <c r="N453" s="18"/>
    </row>
    <row r="454" spans="1:14" x14ac:dyDescent="0.25">
      <c r="A454" s="92">
        <v>45308</v>
      </c>
      <c r="B454" s="51" t="s">
        <v>49</v>
      </c>
      <c r="C454" s="52" t="s">
        <v>35</v>
      </c>
      <c r="D454" s="52" t="s">
        <v>12</v>
      </c>
      <c r="E454" s="92">
        <v>45309</v>
      </c>
      <c r="F454" s="92">
        <v>45316</v>
      </c>
      <c r="G454" s="16">
        <v>400000000000</v>
      </c>
      <c r="H454" s="20">
        <v>0.5</v>
      </c>
      <c r="I454" s="19">
        <v>230000000000</v>
      </c>
      <c r="J454" s="18">
        <v>0.45</v>
      </c>
      <c r="K454" s="18">
        <v>0.5</v>
      </c>
      <c r="L454" s="17">
        <v>230000000000</v>
      </c>
      <c r="M454" s="18">
        <v>0.5</v>
      </c>
      <c r="N454" s="18">
        <v>0.48652173913043478</v>
      </c>
    </row>
    <row r="455" spans="1:14" x14ac:dyDescent="0.25">
      <c r="A455" s="92">
        <v>45308</v>
      </c>
      <c r="B455" s="51" t="s">
        <v>49</v>
      </c>
      <c r="C455" s="52" t="s">
        <v>35</v>
      </c>
      <c r="D455" s="52" t="s">
        <v>13</v>
      </c>
      <c r="E455" s="92">
        <v>45309</v>
      </c>
      <c r="F455" s="92">
        <v>45323</v>
      </c>
      <c r="G455" s="16">
        <v>350000000000</v>
      </c>
      <c r="H455" s="20">
        <v>0.55000000000000004</v>
      </c>
      <c r="I455" s="19">
        <v>330000000000</v>
      </c>
      <c r="J455" s="18">
        <v>0.45</v>
      </c>
      <c r="K455" s="18">
        <v>0.55000000000000004</v>
      </c>
      <c r="L455" s="17">
        <v>330000000000</v>
      </c>
      <c r="M455" s="18">
        <v>0.55000000000000004</v>
      </c>
      <c r="N455" s="18">
        <v>0.52575757575757576</v>
      </c>
    </row>
    <row r="456" spans="1:14" x14ac:dyDescent="0.25">
      <c r="A456" s="92">
        <v>45308</v>
      </c>
      <c r="B456" s="51" t="s">
        <v>49</v>
      </c>
      <c r="C456" s="52" t="s">
        <v>35</v>
      </c>
      <c r="D456" s="52" t="s">
        <v>14</v>
      </c>
      <c r="E456" s="92">
        <v>45309</v>
      </c>
      <c r="F456" s="92">
        <v>45337</v>
      </c>
      <c r="G456" s="16">
        <v>200000000000</v>
      </c>
      <c r="H456" s="20">
        <v>0.85</v>
      </c>
      <c r="I456" s="19">
        <v>120000000000</v>
      </c>
      <c r="J456" s="18">
        <v>0.85</v>
      </c>
      <c r="K456" s="18">
        <v>0.85</v>
      </c>
      <c r="L456" s="17">
        <v>120000000000</v>
      </c>
      <c r="M456" s="18">
        <v>0.85</v>
      </c>
      <c r="N456" s="18">
        <v>0.85</v>
      </c>
    </row>
    <row r="457" spans="1:14" x14ac:dyDescent="0.25">
      <c r="A457" s="92">
        <v>45308</v>
      </c>
      <c r="B457" s="51" t="s">
        <v>49</v>
      </c>
      <c r="C457" s="52" t="s">
        <v>35</v>
      </c>
      <c r="D457" s="52" t="s">
        <v>15</v>
      </c>
      <c r="E457" s="92">
        <v>45309</v>
      </c>
      <c r="F457" s="92">
        <v>45400</v>
      </c>
      <c r="G457" s="16">
        <v>50000000000</v>
      </c>
      <c r="H457" s="20">
        <v>1.33</v>
      </c>
      <c r="I457" s="19">
        <v>505000000</v>
      </c>
      <c r="J457" s="18">
        <v>1.28</v>
      </c>
      <c r="K457" s="18">
        <v>1.28</v>
      </c>
      <c r="L457" s="17">
        <v>505000000</v>
      </c>
      <c r="M457" s="18">
        <v>1.28</v>
      </c>
      <c r="N457" s="18">
        <v>1.28</v>
      </c>
    </row>
    <row r="458" spans="1:14" x14ac:dyDescent="0.25">
      <c r="A458" s="92">
        <v>45308</v>
      </c>
      <c r="B458" s="51" t="s">
        <v>49</v>
      </c>
      <c r="C458" s="52" t="s">
        <v>35</v>
      </c>
      <c r="D458" s="52" t="s">
        <v>16</v>
      </c>
      <c r="E458" s="92">
        <v>45309</v>
      </c>
      <c r="F458" s="92">
        <v>45491</v>
      </c>
      <c r="G458" s="16">
        <v>40000000000</v>
      </c>
      <c r="H458" s="20">
        <v>1.38</v>
      </c>
      <c r="I458" s="19"/>
      <c r="J458" s="18"/>
      <c r="K458" s="18"/>
      <c r="L458" s="17"/>
      <c r="M458" s="18"/>
      <c r="N458" s="18"/>
    </row>
    <row r="459" spans="1:14" x14ac:dyDescent="0.25">
      <c r="A459" s="92">
        <v>45308</v>
      </c>
      <c r="B459" s="51" t="s">
        <v>49</v>
      </c>
      <c r="C459" s="52" t="s">
        <v>35</v>
      </c>
      <c r="D459" s="52" t="s">
        <v>17</v>
      </c>
      <c r="E459" s="92">
        <v>45309</v>
      </c>
      <c r="F459" s="92">
        <v>45673</v>
      </c>
      <c r="G459" s="16">
        <v>40000000000</v>
      </c>
      <c r="H459" s="20">
        <v>1.4</v>
      </c>
      <c r="I459" s="19"/>
      <c r="J459" s="18"/>
      <c r="K459" s="18"/>
      <c r="L459" s="17"/>
      <c r="M459" s="18"/>
      <c r="N459" s="18"/>
    </row>
    <row r="460" spans="1:14" x14ac:dyDescent="0.25">
      <c r="A460" s="92">
        <v>45308</v>
      </c>
      <c r="B460" s="51" t="s">
        <v>49</v>
      </c>
      <c r="C460" s="52" t="s">
        <v>34</v>
      </c>
      <c r="D460" s="52" t="s">
        <v>12</v>
      </c>
      <c r="E460" s="92">
        <v>45309</v>
      </c>
      <c r="F460" s="92">
        <v>45316</v>
      </c>
      <c r="G460" s="16">
        <v>5000000</v>
      </c>
      <c r="H460" s="20">
        <v>0.45</v>
      </c>
      <c r="I460" s="19">
        <v>22900000</v>
      </c>
      <c r="J460" s="18">
        <v>0.28999999999999998</v>
      </c>
      <c r="K460" s="18">
        <v>0.41</v>
      </c>
      <c r="L460" s="17">
        <v>5000000</v>
      </c>
      <c r="M460" s="18">
        <v>0.28999999999999998</v>
      </c>
      <c r="N460" s="18">
        <v>0.35157205240174672</v>
      </c>
    </row>
    <row r="461" spans="1:14" x14ac:dyDescent="0.25">
      <c r="A461" s="92">
        <v>45308</v>
      </c>
      <c r="B461" s="51" t="s">
        <v>49</v>
      </c>
      <c r="C461" s="52" t="s">
        <v>34</v>
      </c>
      <c r="D461" s="52" t="s">
        <v>13</v>
      </c>
      <c r="E461" s="92">
        <v>45309</v>
      </c>
      <c r="F461" s="92">
        <v>45323</v>
      </c>
      <c r="G461" s="16">
        <v>5000000</v>
      </c>
      <c r="H461" s="20">
        <v>0.52</v>
      </c>
      <c r="I461" s="19">
        <v>27900000</v>
      </c>
      <c r="J461" s="18">
        <v>0.34</v>
      </c>
      <c r="K461" s="18">
        <v>0.5</v>
      </c>
      <c r="L461" s="17">
        <v>5000000</v>
      </c>
      <c r="M461" s="18">
        <v>0.34</v>
      </c>
      <c r="N461" s="18">
        <v>0.4285304659498208</v>
      </c>
    </row>
    <row r="462" spans="1:14" x14ac:dyDescent="0.25">
      <c r="A462" s="92">
        <v>45308</v>
      </c>
      <c r="B462" s="51" t="s">
        <v>49</v>
      </c>
      <c r="C462" s="52" t="s">
        <v>34</v>
      </c>
      <c r="D462" s="52" t="s">
        <v>14</v>
      </c>
      <c r="E462" s="92">
        <v>45309</v>
      </c>
      <c r="F462" s="92">
        <v>45337</v>
      </c>
      <c r="G462" s="17">
        <v>5000000</v>
      </c>
      <c r="H462" s="20">
        <v>0.55000000000000004</v>
      </c>
      <c r="I462" s="19">
        <v>17900000</v>
      </c>
      <c r="J462" s="18">
        <v>0.39</v>
      </c>
      <c r="K462" s="18">
        <v>0.51</v>
      </c>
      <c r="L462" s="17">
        <v>5000000</v>
      </c>
      <c r="M462" s="18">
        <v>0.49</v>
      </c>
      <c r="N462" s="18">
        <v>0.4687709497206704</v>
      </c>
    </row>
    <row r="463" spans="1:14" x14ac:dyDescent="0.25">
      <c r="A463" s="92">
        <v>45308</v>
      </c>
      <c r="B463" s="51" t="s">
        <v>49</v>
      </c>
      <c r="C463" s="52" t="s">
        <v>34</v>
      </c>
      <c r="D463" s="52" t="s">
        <v>15</v>
      </c>
      <c r="E463" s="92">
        <v>45309</v>
      </c>
      <c r="F463" s="92">
        <v>45400</v>
      </c>
      <c r="G463" s="16">
        <v>50000000</v>
      </c>
      <c r="H463" s="20">
        <v>1.1200000000000001</v>
      </c>
      <c r="I463" s="19">
        <v>41500000</v>
      </c>
      <c r="J463" s="18">
        <v>0.7</v>
      </c>
      <c r="K463" s="18">
        <v>1.1100000000000001</v>
      </c>
      <c r="L463" s="17">
        <v>41500000</v>
      </c>
      <c r="M463" s="18">
        <v>1.1100000000000001</v>
      </c>
      <c r="N463" s="18">
        <v>1.0295421686746991</v>
      </c>
    </row>
    <row r="464" spans="1:14" x14ac:dyDescent="0.25">
      <c r="A464" s="92">
        <v>45308</v>
      </c>
      <c r="B464" s="51" t="s">
        <v>49</v>
      </c>
      <c r="C464" s="52" t="s">
        <v>34</v>
      </c>
      <c r="D464" s="52" t="s">
        <v>16</v>
      </c>
      <c r="E464" s="92">
        <v>45309</v>
      </c>
      <c r="F464" s="92">
        <v>45491</v>
      </c>
      <c r="G464" s="16">
        <v>15000000</v>
      </c>
      <c r="H464" s="20">
        <v>1.1599999999999999</v>
      </c>
      <c r="I464" s="19">
        <v>15000000</v>
      </c>
      <c r="J464" s="18">
        <v>1.1499999999999999</v>
      </c>
      <c r="K464" s="18">
        <v>1.1599999999999999</v>
      </c>
      <c r="L464" s="17">
        <v>15000000</v>
      </c>
      <c r="M464" s="18">
        <v>1.1599999999999999</v>
      </c>
      <c r="N464" s="18">
        <v>1.1533333333333331</v>
      </c>
    </row>
    <row r="465" spans="1:14" x14ac:dyDescent="0.25">
      <c r="A465" s="92">
        <v>45308</v>
      </c>
      <c r="B465" s="51" t="s">
        <v>49</v>
      </c>
      <c r="C465" s="52" t="s">
        <v>34</v>
      </c>
      <c r="D465" s="52" t="s">
        <v>17</v>
      </c>
      <c r="E465" s="92">
        <v>45309</v>
      </c>
      <c r="F465" s="92">
        <v>45673</v>
      </c>
      <c r="G465" s="16">
        <v>20000000</v>
      </c>
      <c r="H465" s="20">
        <v>1.18</v>
      </c>
      <c r="I465" s="19">
        <v>20000000</v>
      </c>
      <c r="J465" s="18">
        <v>1.17</v>
      </c>
      <c r="K465" s="18">
        <v>1.17</v>
      </c>
      <c r="L465" s="17">
        <v>20000000</v>
      </c>
      <c r="M465" s="18">
        <v>1.17</v>
      </c>
      <c r="N465" s="18">
        <v>1.17</v>
      </c>
    </row>
    <row r="466" spans="1:14" x14ac:dyDescent="0.25">
      <c r="A466" s="92">
        <v>45315</v>
      </c>
      <c r="B466" s="51" t="s">
        <v>49</v>
      </c>
      <c r="C466" s="52" t="s">
        <v>35</v>
      </c>
      <c r="D466" s="52" t="s">
        <v>12</v>
      </c>
      <c r="E466" s="92">
        <v>45316</v>
      </c>
      <c r="F466" s="92">
        <v>45323</v>
      </c>
      <c r="G466" s="16">
        <v>400000000000</v>
      </c>
      <c r="H466" s="20">
        <v>0.5</v>
      </c>
      <c r="I466" s="19">
        <v>225000000000</v>
      </c>
      <c r="J466" s="18">
        <v>0.45</v>
      </c>
      <c r="K466" s="18">
        <v>0.5</v>
      </c>
      <c r="L466" s="19">
        <v>225000000000</v>
      </c>
      <c r="M466" s="18">
        <v>0.5</v>
      </c>
      <c r="N466" s="18">
        <v>0.49444444444444452</v>
      </c>
    </row>
    <row r="467" spans="1:14" x14ac:dyDescent="0.25">
      <c r="A467" s="92">
        <v>45315</v>
      </c>
      <c r="B467" s="51" t="s">
        <v>49</v>
      </c>
      <c r="C467" s="52" t="s">
        <v>35</v>
      </c>
      <c r="D467" s="52" t="s">
        <v>13</v>
      </c>
      <c r="E467" s="92">
        <v>45316</v>
      </c>
      <c r="F467" s="92">
        <v>45330</v>
      </c>
      <c r="G467" s="16">
        <v>350000000000</v>
      </c>
      <c r="H467" s="20">
        <v>0.55000000000000004</v>
      </c>
      <c r="I467" s="19">
        <v>230000000000</v>
      </c>
      <c r="J467" s="18">
        <v>0.5</v>
      </c>
      <c r="K467" s="18">
        <v>0.55000000000000004</v>
      </c>
      <c r="L467" s="17">
        <v>230000000000</v>
      </c>
      <c r="M467" s="18">
        <v>0.55000000000000004</v>
      </c>
      <c r="N467" s="18">
        <v>0.54130434782608694</v>
      </c>
    </row>
    <row r="468" spans="1:14" x14ac:dyDescent="0.25">
      <c r="A468" s="92">
        <v>45315</v>
      </c>
      <c r="B468" s="51" t="s">
        <v>49</v>
      </c>
      <c r="C468" s="52" t="s">
        <v>35</v>
      </c>
      <c r="D468" s="52" t="s">
        <v>14</v>
      </c>
      <c r="E468" s="92">
        <v>45316</v>
      </c>
      <c r="F468" s="92">
        <v>45344</v>
      </c>
      <c r="G468" s="16">
        <v>200000000000</v>
      </c>
      <c r="H468" s="20">
        <v>0.85</v>
      </c>
      <c r="I468" s="19">
        <v>172000000000</v>
      </c>
      <c r="J468" s="18">
        <v>0.8</v>
      </c>
      <c r="K468" s="18">
        <v>0.85</v>
      </c>
      <c r="L468" s="17">
        <v>172000000000</v>
      </c>
      <c r="M468" s="18">
        <v>0.85</v>
      </c>
      <c r="N468" s="18">
        <v>0.8319767441860465</v>
      </c>
    </row>
    <row r="469" spans="1:14" x14ac:dyDescent="0.25">
      <c r="A469" s="92">
        <v>45315</v>
      </c>
      <c r="B469" s="51" t="s">
        <v>49</v>
      </c>
      <c r="C469" s="52" t="s">
        <v>35</v>
      </c>
      <c r="D469" s="52" t="s">
        <v>15</v>
      </c>
      <c r="E469" s="92">
        <v>45316</v>
      </c>
      <c r="F469" s="92">
        <v>45407</v>
      </c>
      <c r="G469" s="16">
        <v>50000000000</v>
      </c>
      <c r="H469" s="20">
        <v>1.33</v>
      </c>
      <c r="I469" s="19">
        <v>50200000000</v>
      </c>
      <c r="J469" s="18">
        <v>1</v>
      </c>
      <c r="K469" s="18">
        <v>1.33</v>
      </c>
      <c r="L469" s="17">
        <v>50000000000</v>
      </c>
      <c r="M469" s="18">
        <v>1.33</v>
      </c>
      <c r="N469" s="18">
        <v>1.3286852589641429</v>
      </c>
    </row>
    <row r="470" spans="1:14" x14ac:dyDescent="0.25">
      <c r="A470" s="92">
        <v>45315</v>
      </c>
      <c r="B470" s="51" t="s">
        <v>49</v>
      </c>
      <c r="C470" s="52" t="s">
        <v>35</v>
      </c>
      <c r="D470" s="52" t="s">
        <v>16</v>
      </c>
      <c r="E470" s="92">
        <v>45316</v>
      </c>
      <c r="F470" s="92">
        <v>45498</v>
      </c>
      <c r="G470" s="16">
        <v>40000000000</v>
      </c>
      <c r="H470" s="20">
        <v>1.38</v>
      </c>
      <c r="I470" s="19">
        <v>1200000000</v>
      </c>
      <c r="J470" s="18">
        <v>0.6</v>
      </c>
      <c r="K470" s="18">
        <v>0.68</v>
      </c>
      <c r="L470" s="17">
        <v>1200000000</v>
      </c>
      <c r="M470" s="18">
        <v>0.68</v>
      </c>
      <c r="N470" s="18">
        <v>0.66666666666666663</v>
      </c>
    </row>
    <row r="471" spans="1:14" x14ac:dyDescent="0.25">
      <c r="A471" s="92">
        <v>45315</v>
      </c>
      <c r="B471" s="51" t="s">
        <v>49</v>
      </c>
      <c r="C471" s="52" t="s">
        <v>35</v>
      </c>
      <c r="D471" s="52" t="s">
        <v>17</v>
      </c>
      <c r="E471" s="92">
        <v>45316</v>
      </c>
      <c r="F471" s="92">
        <v>45680</v>
      </c>
      <c r="G471" s="16">
        <v>40000000000</v>
      </c>
      <c r="H471" s="20">
        <v>1.4</v>
      </c>
      <c r="I471" s="19">
        <v>200000000</v>
      </c>
      <c r="J471" s="18">
        <v>1.2</v>
      </c>
      <c r="K471" s="18">
        <v>1.2</v>
      </c>
      <c r="L471" s="17">
        <v>200000000</v>
      </c>
      <c r="M471" s="18">
        <v>1.2</v>
      </c>
      <c r="N471" s="18">
        <v>1.2</v>
      </c>
    </row>
    <row r="472" spans="1:14" x14ac:dyDescent="0.25">
      <c r="A472" s="92">
        <v>45315</v>
      </c>
      <c r="B472" s="51" t="s">
        <v>50</v>
      </c>
      <c r="C472" s="52" t="s">
        <v>35</v>
      </c>
      <c r="D472" s="52" t="s">
        <v>20</v>
      </c>
      <c r="E472" s="92">
        <v>45317</v>
      </c>
      <c r="F472" s="92">
        <v>45683</v>
      </c>
      <c r="G472" s="16" t="s">
        <v>54</v>
      </c>
      <c r="H472" s="20">
        <v>3.5</v>
      </c>
      <c r="I472" s="19">
        <v>24000000000</v>
      </c>
      <c r="J472" s="18">
        <v>3.75</v>
      </c>
      <c r="K472" s="18">
        <v>4</v>
      </c>
      <c r="L472" s="17">
        <v>22000000000</v>
      </c>
      <c r="M472" s="21"/>
      <c r="N472" s="18">
        <v>3.8958333333333299</v>
      </c>
    </row>
    <row r="473" spans="1:14" x14ac:dyDescent="0.25">
      <c r="A473" s="92">
        <v>45315</v>
      </c>
      <c r="B473" s="51" t="s">
        <v>49</v>
      </c>
      <c r="C473" s="52" t="s">
        <v>34</v>
      </c>
      <c r="D473" s="52" t="s">
        <v>12</v>
      </c>
      <c r="E473" s="92">
        <v>45316</v>
      </c>
      <c r="F473" s="92">
        <v>45323</v>
      </c>
      <c r="G473" s="16">
        <v>5000000</v>
      </c>
      <c r="H473" s="20">
        <v>0.45</v>
      </c>
      <c r="I473" s="19">
        <v>30000000</v>
      </c>
      <c r="J473" s="18">
        <v>0.19</v>
      </c>
      <c r="K473" s="18">
        <v>0.45</v>
      </c>
      <c r="L473" s="17">
        <v>5000000</v>
      </c>
      <c r="M473" s="18">
        <v>0.19</v>
      </c>
      <c r="N473" s="18">
        <v>0.29166666666666669</v>
      </c>
    </row>
    <row r="474" spans="1:14" x14ac:dyDescent="0.25">
      <c r="A474" s="92">
        <v>45315</v>
      </c>
      <c r="B474" s="51" t="s">
        <v>49</v>
      </c>
      <c r="C474" s="52" t="s">
        <v>34</v>
      </c>
      <c r="D474" s="52" t="s">
        <v>13</v>
      </c>
      <c r="E474" s="92">
        <v>45316</v>
      </c>
      <c r="F474" s="92">
        <v>45330</v>
      </c>
      <c r="G474" s="16">
        <v>5000000</v>
      </c>
      <c r="H474" s="20">
        <v>0.52</v>
      </c>
      <c r="I474" s="19">
        <v>25000000</v>
      </c>
      <c r="J474" s="18">
        <v>0.33</v>
      </c>
      <c r="K474" s="18">
        <v>0.52</v>
      </c>
      <c r="L474" s="17">
        <v>5000000</v>
      </c>
      <c r="M474" s="18">
        <v>0.33</v>
      </c>
      <c r="N474" s="18">
        <v>0.376</v>
      </c>
    </row>
    <row r="475" spans="1:14" x14ac:dyDescent="0.25">
      <c r="A475" s="92">
        <v>45315</v>
      </c>
      <c r="B475" s="51" t="s">
        <v>49</v>
      </c>
      <c r="C475" s="52" t="s">
        <v>34</v>
      </c>
      <c r="D475" s="52" t="s">
        <v>14</v>
      </c>
      <c r="E475" s="92">
        <v>45316</v>
      </c>
      <c r="F475" s="92">
        <v>45344</v>
      </c>
      <c r="G475" s="17">
        <v>5000000</v>
      </c>
      <c r="H475" s="20">
        <v>0.55000000000000004</v>
      </c>
      <c r="I475" s="19">
        <v>20000000</v>
      </c>
      <c r="J475" s="18">
        <v>0.39</v>
      </c>
      <c r="K475" s="18">
        <v>0.55000000000000004</v>
      </c>
      <c r="L475" s="17">
        <v>5000000</v>
      </c>
      <c r="M475" s="18">
        <v>0.39</v>
      </c>
      <c r="N475" s="18">
        <v>0.45</v>
      </c>
    </row>
    <row r="476" spans="1:14" x14ac:dyDescent="0.25">
      <c r="A476" s="92">
        <v>45315</v>
      </c>
      <c r="B476" s="51" t="s">
        <v>49</v>
      </c>
      <c r="C476" s="52" t="s">
        <v>34</v>
      </c>
      <c r="D476" s="52" t="s">
        <v>15</v>
      </c>
      <c r="E476" s="92">
        <v>45316</v>
      </c>
      <c r="F476" s="92">
        <v>45407</v>
      </c>
      <c r="G476" s="16">
        <v>50000000</v>
      </c>
      <c r="H476" s="20">
        <v>1.1200000000000001</v>
      </c>
      <c r="I476" s="19">
        <v>44528000</v>
      </c>
      <c r="J476" s="18">
        <v>0.85</v>
      </c>
      <c r="K476" s="18">
        <v>1.1200000000000001</v>
      </c>
      <c r="L476" s="17">
        <v>44528000</v>
      </c>
      <c r="M476" s="18">
        <v>1.1200000000000001</v>
      </c>
      <c r="N476" s="18">
        <v>1.0823257276320519</v>
      </c>
    </row>
    <row r="477" spans="1:14" x14ac:dyDescent="0.25">
      <c r="A477" s="92">
        <v>45315</v>
      </c>
      <c r="B477" s="51" t="s">
        <v>49</v>
      </c>
      <c r="C477" s="52" t="s">
        <v>34</v>
      </c>
      <c r="D477" s="52" t="s">
        <v>16</v>
      </c>
      <c r="E477" s="92">
        <v>45316</v>
      </c>
      <c r="F477" s="92">
        <v>45498</v>
      </c>
      <c r="G477" s="16">
        <v>20000000</v>
      </c>
      <c r="H477" s="20">
        <v>1.1599999999999999</v>
      </c>
      <c r="I477" s="19">
        <v>25400000</v>
      </c>
      <c r="J477" s="18">
        <v>0.5</v>
      </c>
      <c r="K477" s="18">
        <v>1.1499999999999999</v>
      </c>
      <c r="L477" s="17">
        <v>20000000</v>
      </c>
      <c r="M477" s="18">
        <v>1.1499999999999999</v>
      </c>
      <c r="N477" s="18">
        <v>1.1407283464566931</v>
      </c>
    </row>
    <row r="478" spans="1:14" x14ac:dyDescent="0.25">
      <c r="A478" s="92">
        <v>45315</v>
      </c>
      <c r="B478" s="51" t="s">
        <v>49</v>
      </c>
      <c r="C478" s="52" t="s">
        <v>34</v>
      </c>
      <c r="D478" s="52" t="s">
        <v>17</v>
      </c>
      <c r="E478" s="92">
        <v>45316</v>
      </c>
      <c r="F478" s="92">
        <v>45680</v>
      </c>
      <c r="G478" s="16">
        <v>25000000</v>
      </c>
      <c r="H478" s="20">
        <v>1.18</v>
      </c>
      <c r="I478" s="19">
        <v>25050000</v>
      </c>
      <c r="J478" s="18">
        <v>1.1000000000000001</v>
      </c>
      <c r="K478" s="18">
        <v>1.18</v>
      </c>
      <c r="L478" s="17">
        <v>25000000</v>
      </c>
      <c r="M478" s="18">
        <v>1.18</v>
      </c>
      <c r="N478" s="18">
        <v>1.179840319361277</v>
      </c>
    </row>
    <row r="479" spans="1:14" x14ac:dyDescent="0.25">
      <c r="A479" s="92">
        <v>45322</v>
      </c>
      <c r="B479" s="51" t="s">
        <v>49</v>
      </c>
      <c r="C479" s="52" t="s">
        <v>35</v>
      </c>
      <c r="D479" s="52" t="s">
        <v>12</v>
      </c>
      <c r="E479" s="92">
        <v>45323</v>
      </c>
      <c r="F479" s="92">
        <v>45330</v>
      </c>
      <c r="G479" s="16">
        <v>400000000000</v>
      </c>
      <c r="H479" s="20">
        <v>0.5</v>
      </c>
      <c r="I479" s="19">
        <v>390000000000</v>
      </c>
      <c r="J479" s="18">
        <v>0.45</v>
      </c>
      <c r="K479" s="18">
        <v>0.5</v>
      </c>
      <c r="L479" s="17">
        <v>390000000000</v>
      </c>
      <c r="M479" s="18">
        <v>0.5</v>
      </c>
      <c r="N479" s="18">
        <v>0.49</v>
      </c>
    </row>
    <row r="480" spans="1:14" x14ac:dyDescent="0.25">
      <c r="A480" s="92">
        <v>45322</v>
      </c>
      <c r="B480" s="51" t="s">
        <v>49</v>
      </c>
      <c r="C480" s="52" t="s">
        <v>35</v>
      </c>
      <c r="D480" s="52" t="s">
        <v>13</v>
      </c>
      <c r="E480" s="92">
        <v>45323</v>
      </c>
      <c r="F480" s="92">
        <v>45337</v>
      </c>
      <c r="G480" s="16">
        <v>350000000000</v>
      </c>
      <c r="H480" s="20">
        <v>0.55000000000000004</v>
      </c>
      <c r="I480" s="19">
        <v>263000000000</v>
      </c>
      <c r="J480" s="18">
        <v>0.5</v>
      </c>
      <c r="K480" s="18">
        <v>0.55000000000000004</v>
      </c>
      <c r="L480" s="17">
        <v>263000000000</v>
      </c>
      <c r="M480" s="18">
        <v>0.55000000000000004</v>
      </c>
      <c r="N480" s="18">
        <v>0.54524714828897336</v>
      </c>
    </row>
    <row r="481" spans="1:14" x14ac:dyDescent="0.25">
      <c r="A481" s="92">
        <v>45322</v>
      </c>
      <c r="B481" s="51" t="s">
        <v>49</v>
      </c>
      <c r="C481" s="52" t="s">
        <v>35</v>
      </c>
      <c r="D481" s="52" t="s">
        <v>14</v>
      </c>
      <c r="E481" s="92">
        <v>45323</v>
      </c>
      <c r="F481" s="92">
        <v>45351</v>
      </c>
      <c r="G481" s="16">
        <v>200000000000</v>
      </c>
      <c r="H481" s="20">
        <v>0.85</v>
      </c>
      <c r="I481" s="19">
        <v>180000000000</v>
      </c>
      <c r="J481" s="18">
        <v>0.8</v>
      </c>
      <c r="K481" s="18">
        <v>0.85</v>
      </c>
      <c r="L481" s="17">
        <v>180000000000</v>
      </c>
      <c r="M481" s="18">
        <v>0.85</v>
      </c>
      <c r="N481" s="18">
        <v>0.83333333333333337</v>
      </c>
    </row>
    <row r="482" spans="1:14" x14ac:dyDescent="0.25">
      <c r="A482" s="92">
        <v>45322</v>
      </c>
      <c r="B482" s="51" t="s">
        <v>49</v>
      </c>
      <c r="C482" s="52" t="s">
        <v>35</v>
      </c>
      <c r="D482" s="52" t="s">
        <v>15</v>
      </c>
      <c r="E482" s="92">
        <v>45323</v>
      </c>
      <c r="F482" s="92">
        <v>45414</v>
      </c>
      <c r="G482" s="16">
        <v>50000000000</v>
      </c>
      <c r="H482" s="20">
        <v>1.33</v>
      </c>
      <c r="I482" s="19">
        <v>20000000000</v>
      </c>
      <c r="J482" s="18">
        <v>1.33</v>
      </c>
      <c r="K482" s="18">
        <v>1.33</v>
      </c>
      <c r="L482" s="17">
        <v>20000000000</v>
      </c>
      <c r="M482" s="18">
        <v>1.33</v>
      </c>
      <c r="N482" s="18">
        <v>1.33</v>
      </c>
    </row>
    <row r="483" spans="1:14" x14ac:dyDescent="0.25">
      <c r="A483" s="92">
        <v>45322</v>
      </c>
      <c r="B483" s="51" t="s">
        <v>49</v>
      </c>
      <c r="C483" s="52" t="s">
        <v>35</v>
      </c>
      <c r="D483" s="52" t="s">
        <v>16</v>
      </c>
      <c r="E483" s="92">
        <v>45323</v>
      </c>
      <c r="F483" s="92">
        <v>45505</v>
      </c>
      <c r="G483" s="16">
        <v>40000000000</v>
      </c>
      <c r="H483" s="20">
        <v>1.38</v>
      </c>
      <c r="I483" s="19"/>
      <c r="J483" s="18"/>
      <c r="K483" s="18"/>
      <c r="L483" s="17"/>
      <c r="M483" s="18"/>
      <c r="N483" s="18"/>
    </row>
    <row r="484" spans="1:14" x14ac:dyDescent="0.25">
      <c r="A484" s="92">
        <v>45322</v>
      </c>
      <c r="B484" s="51" t="s">
        <v>49</v>
      </c>
      <c r="C484" s="52" t="s">
        <v>35</v>
      </c>
      <c r="D484" s="52" t="s">
        <v>17</v>
      </c>
      <c r="E484" s="92">
        <v>45323</v>
      </c>
      <c r="F484" s="92">
        <v>45687</v>
      </c>
      <c r="G484" s="16">
        <v>40000000000</v>
      </c>
      <c r="H484" s="20">
        <v>1.4</v>
      </c>
      <c r="I484" s="19"/>
      <c r="J484" s="18"/>
      <c r="K484" s="18"/>
      <c r="L484" s="17"/>
      <c r="M484" s="18"/>
      <c r="N484" s="18"/>
    </row>
    <row r="485" spans="1:14" x14ac:dyDescent="0.25">
      <c r="A485" s="92">
        <v>45322</v>
      </c>
      <c r="B485" s="51" t="s">
        <v>49</v>
      </c>
      <c r="C485" s="52" t="s">
        <v>34</v>
      </c>
      <c r="D485" s="52" t="s">
        <v>12</v>
      </c>
      <c r="E485" s="92">
        <v>45323</v>
      </c>
      <c r="F485" s="92">
        <v>45330</v>
      </c>
      <c r="G485" s="16">
        <v>5000000</v>
      </c>
      <c r="H485" s="20">
        <v>0.45</v>
      </c>
      <c r="I485" s="19">
        <v>22500000</v>
      </c>
      <c r="J485" s="18">
        <v>0.2</v>
      </c>
      <c r="K485" s="18">
        <v>0.27</v>
      </c>
      <c r="L485" s="17">
        <v>5000000</v>
      </c>
      <c r="M485" s="18">
        <v>0.25</v>
      </c>
      <c r="N485" s="18">
        <v>0.24888888888888891</v>
      </c>
    </row>
    <row r="486" spans="1:14" x14ac:dyDescent="0.25">
      <c r="A486" s="92">
        <v>45322</v>
      </c>
      <c r="B486" s="51" t="s">
        <v>49</v>
      </c>
      <c r="C486" s="52" t="s">
        <v>34</v>
      </c>
      <c r="D486" s="52" t="s">
        <v>13</v>
      </c>
      <c r="E486" s="92">
        <v>45323</v>
      </c>
      <c r="F486" s="92">
        <v>45337</v>
      </c>
      <c r="G486" s="16">
        <v>5000000</v>
      </c>
      <c r="H486" s="20">
        <v>0.52</v>
      </c>
      <c r="I486" s="19">
        <v>18000000</v>
      </c>
      <c r="J486" s="18">
        <v>0.32</v>
      </c>
      <c r="K486" s="18">
        <v>0.35</v>
      </c>
      <c r="L486" s="17">
        <v>5000000</v>
      </c>
      <c r="M486" s="18">
        <v>0.33</v>
      </c>
      <c r="N486" s="18">
        <v>0.3338888888888889</v>
      </c>
    </row>
    <row r="487" spans="1:14" x14ac:dyDescent="0.25">
      <c r="A487" s="92">
        <v>45322</v>
      </c>
      <c r="B487" s="51" t="s">
        <v>49</v>
      </c>
      <c r="C487" s="52" t="s">
        <v>34</v>
      </c>
      <c r="D487" s="52" t="s">
        <v>14</v>
      </c>
      <c r="E487" s="92">
        <v>45323</v>
      </c>
      <c r="F487" s="92">
        <v>45351</v>
      </c>
      <c r="G487" s="17">
        <v>5000000</v>
      </c>
      <c r="H487" s="20">
        <v>0.55000000000000004</v>
      </c>
      <c r="I487" s="19">
        <v>13000000</v>
      </c>
      <c r="J487" s="18">
        <v>0.35</v>
      </c>
      <c r="K487" s="18">
        <v>0.5</v>
      </c>
      <c r="L487" s="17">
        <v>5000000</v>
      </c>
      <c r="M487" s="18">
        <v>0.39</v>
      </c>
      <c r="N487" s="18">
        <v>0.42307692307692307</v>
      </c>
    </row>
    <row r="488" spans="1:14" x14ac:dyDescent="0.25">
      <c r="A488" s="92">
        <v>45322</v>
      </c>
      <c r="B488" s="51" t="s">
        <v>49</v>
      </c>
      <c r="C488" s="52" t="s">
        <v>34</v>
      </c>
      <c r="D488" s="52" t="s">
        <v>15</v>
      </c>
      <c r="E488" s="92">
        <v>45323</v>
      </c>
      <c r="F488" s="92">
        <v>45414</v>
      </c>
      <c r="G488" s="16">
        <v>50000000</v>
      </c>
      <c r="H488" s="20">
        <v>1.1200000000000001</v>
      </c>
      <c r="I488" s="19">
        <v>48600000</v>
      </c>
      <c r="J488" s="18">
        <v>1.1000000000000001</v>
      </c>
      <c r="K488" s="18">
        <v>1.1200000000000001</v>
      </c>
      <c r="L488" s="17">
        <v>48600000</v>
      </c>
      <c r="M488" s="18">
        <v>1.1200000000000001</v>
      </c>
      <c r="N488" s="18">
        <v>1.113827160493827</v>
      </c>
    </row>
    <row r="489" spans="1:14" x14ac:dyDescent="0.25">
      <c r="A489" s="92">
        <v>45322</v>
      </c>
      <c r="B489" s="51" t="s">
        <v>49</v>
      </c>
      <c r="C489" s="52" t="s">
        <v>34</v>
      </c>
      <c r="D489" s="52" t="s">
        <v>16</v>
      </c>
      <c r="E489" s="92">
        <v>45323</v>
      </c>
      <c r="F489" s="92">
        <v>45505</v>
      </c>
      <c r="G489" s="16">
        <v>25000000</v>
      </c>
      <c r="H489" s="20">
        <v>1.1599999999999999</v>
      </c>
      <c r="I489" s="19">
        <v>5000000</v>
      </c>
      <c r="J489" s="18">
        <v>1.1200000000000001</v>
      </c>
      <c r="K489" s="18">
        <v>1.1200000000000001</v>
      </c>
      <c r="L489" s="17">
        <v>5000000</v>
      </c>
      <c r="M489" s="18">
        <v>1.1200000000000001</v>
      </c>
      <c r="N489" s="18">
        <v>1.1200000000000001</v>
      </c>
    </row>
    <row r="490" spans="1:14" x14ac:dyDescent="0.25">
      <c r="A490" s="92">
        <v>45322</v>
      </c>
      <c r="B490" s="51" t="s">
        <v>49</v>
      </c>
      <c r="C490" s="52" t="s">
        <v>34</v>
      </c>
      <c r="D490" s="52" t="s">
        <v>17</v>
      </c>
      <c r="E490" s="92">
        <v>45323</v>
      </c>
      <c r="F490" s="92">
        <v>45687</v>
      </c>
      <c r="G490" s="16">
        <v>25000000</v>
      </c>
      <c r="H490" s="20">
        <v>1.18</v>
      </c>
      <c r="I490" s="19"/>
      <c r="J490" s="18"/>
      <c r="K490" s="18"/>
      <c r="L490" s="17"/>
      <c r="M490" s="18"/>
      <c r="N490" s="18"/>
    </row>
    <row r="491" spans="1:14" x14ac:dyDescent="0.25">
      <c r="A491" s="92">
        <v>45329</v>
      </c>
      <c r="B491" s="51" t="s">
        <v>49</v>
      </c>
      <c r="C491" s="52" t="s">
        <v>35</v>
      </c>
      <c r="D491" s="52" t="s">
        <v>12</v>
      </c>
      <c r="E491" s="92">
        <v>45330</v>
      </c>
      <c r="F491" s="92">
        <v>45337</v>
      </c>
      <c r="G491" s="16">
        <v>400000000000</v>
      </c>
      <c r="H491" s="20">
        <v>0.5</v>
      </c>
      <c r="I491" s="19">
        <v>371000000000</v>
      </c>
      <c r="J491" s="18">
        <v>0.45</v>
      </c>
      <c r="K491" s="18">
        <v>0.5</v>
      </c>
      <c r="L491" s="17">
        <v>371000000000</v>
      </c>
      <c r="M491" s="18">
        <v>0.5</v>
      </c>
      <c r="N491" s="18">
        <v>0.48530997304582207</v>
      </c>
    </row>
    <row r="492" spans="1:14" x14ac:dyDescent="0.25">
      <c r="A492" s="92">
        <v>45329</v>
      </c>
      <c r="B492" s="51" t="s">
        <v>49</v>
      </c>
      <c r="C492" s="52" t="s">
        <v>35</v>
      </c>
      <c r="D492" s="52" t="s">
        <v>13</v>
      </c>
      <c r="E492" s="92">
        <v>45330</v>
      </c>
      <c r="F492" s="92">
        <v>45344</v>
      </c>
      <c r="G492" s="16">
        <v>350000000000</v>
      </c>
      <c r="H492" s="20">
        <v>0.55000000000000004</v>
      </c>
      <c r="I492" s="19">
        <v>293000000000</v>
      </c>
      <c r="J492" s="18">
        <v>0.5</v>
      </c>
      <c r="K492" s="18">
        <v>0.55000000000000004</v>
      </c>
      <c r="L492" s="17">
        <v>293000000000</v>
      </c>
      <c r="M492" s="18">
        <v>0.55000000000000004</v>
      </c>
      <c r="N492" s="18">
        <v>0.54436860068259385</v>
      </c>
    </row>
    <row r="493" spans="1:14" x14ac:dyDescent="0.25">
      <c r="A493" s="92">
        <v>45329</v>
      </c>
      <c r="B493" s="51" t="s">
        <v>49</v>
      </c>
      <c r="C493" s="52" t="s">
        <v>35</v>
      </c>
      <c r="D493" s="52" t="s">
        <v>14</v>
      </c>
      <c r="E493" s="92">
        <v>45330</v>
      </c>
      <c r="F493" s="92">
        <v>45358</v>
      </c>
      <c r="G493" s="16">
        <v>200000000000</v>
      </c>
      <c r="H493" s="20">
        <v>0.85</v>
      </c>
      <c r="I493" s="19">
        <v>160000000000</v>
      </c>
      <c r="J493" s="18">
        <v>0.8</v>
      </c>
      <c r="K493" s="18">
        <v>0.85</v>
      </c>
      <c r="L493" s="17">
        <v>160000000000</v>
      </c>
      <c r="M493" s="18">
        <v>0.85</v>
      </c>
      <c r="N493" s="18">
        <v>0.83750000000000002</v>
      </c>
    </row>
    <row r="494" spans="1:14" x14ac:dyDescent="0.25">
      <c r="A494" s="92">
        <v>45329</v>
      </c>
      <c r="B494" s="51" t="s">
        <v>49</v>
      </c>
      <c r="C494" s="52" t="s">
        <v>35</v>
      </c>
      <c r="D494" s="52" t="s">
        <v>15</v>
      </c>
      <c r="E494" s="92">
        <v>45330</v>
      </c>
      <c r="F494" s="92">
        <v>45421</v>
      </c>
      <c r="G494" s="16">
        <v>50000000000</v>
      </c>
      <c r="H494" s="20">
        <v>1.33</v>
      </c>
      <c r="I494" s="19">
        <v>20000000000</v>
      </c>
      <c r="J494" s="18">
        <v>1.33</v>
      </c>
      <c r="K494" s="18">
        <v>1.33</v>
      </c>
      <c r="L494" s="17">
        <v>20000000000</v>
      </c>
      <c r="M494" s="18">
        <v>1.33</v>
      </c>
      <c r="N494" s="18">
        <v>1.33</v>
      </c>
    </row>
    <row r="495" spans="1:14" x14ac:dyDescent="0.25">
      <c r="A495" s="92">
        <v>45329</v>
      </c>
      <c r="B495" s="51" t="s">
        <v>49</v>
      </c>
      <c r="C495" s="52" t="s">
        <v>35</v>
      </c>
      <c r="D495" s="52" t="s">
        <v>16</v>
      </c>
      <c r="E495" s="92">
        <v>45330</v>
      </c>
      <c r="F495" s="92">
        <v>45512</v>
      </c>
      <c r="G495" s="16">
        <v>40000000000</v>
      </c>
      <c r="H495" s="20">
        <v>1.38</v>
      </c>
      <c r="I495" s="19"/>
      <c r="J495" s="18"/>
      <c r="K495" s="18"/>
      <c r="L495" s="17"/>
      <c r="M495" s="18"/>
      <c r="N495" s="18"/>
    </row>
    <row r="496" spans="1:14" x14ac:dyDescent="0.25">
      <c r="A496" s="92">
        <v>45329</v>
      </c>
      <c r="B496" s="51" t="s">
        <v>49</v>
      </c>
      <c r="C496" s="52" t="s">
        <v>35</v>
      </c>
      <c r="D496" s="52" t="s">
        <v>17</v>
      </c>
      <c r="E496" s="92">
        <v>45330</v>
      </c>
      <c r="F496" s="92">
        <v>45694</v>
      </c>
      <c r="G496" s="16">
        <v>40000000000</v>
      </c>
      <c r="H496" s="20">
        <v>1.4</v>
      </c>
      <c r="I496" s="19"/>
      <c r="J496" s="18"/>
      <c r="K496" s="18"/>
      <c r="L496" s="17"/>
      <c r="M496" s="18"/>
      <c r="N496" s="18"/>
    </row>
    <row r="497" spans="1:14" x14ac:dyDescent="0.25">
      <c r="A497" s="92">
        <v>45329</v>
      </c>
      <c r="B497" s="51" t="s">
        <v>49</v>
      </c>
      <c r="C497" s="52" t="s">
        <v>34</v>
      </c>
      <c r="D497" s="52" t="s">
        <v>12</v>
      </c>
      <c r="E497" s="92">
        <v>45330</v>
      </c>
      <c r="F497" s="92">
        <v>45337</v>
      </c>
      <c r="G497" s="16">
        <v>5000000</v>
      </c>
      <c r="H497" s="20">
        <v>0.45</v>
      </c>
      <c r="I497" s="19">
        <v>27900000</v>
      </c>
      <c r="J497" s="18">
        <v>0.19</v>
      </c>
      <c r="K497" s="18">
        <v>0.27</v>
      </c>
      <c r="L497" s="17">
        <v>5000000</v>
      </c>
      <c r="M497" s="18">
        <v>0.2</v>
      </c>
      <c r="N497" s="18">
        <v>0.2287096774193548</v>
      </c>
    </row>
    <row r="498" spans="1:14" x14ac:dyDescent="0.25">
      <c r="A498" s="92">
        <v>45329</v>
      </c>
      <c r="B498" s="51" t="s">
        <v>49</v>
      </c>
      <c r="C498" s="52" t="s">
        <v>34</v>
      </c>
      <c r="D498" s="52" t="s">
        <v>13</v>
      </c>
      <c r="E498" s="92">
        <v>45330</v>
      </c>
      <c r="F498" s="92">
        <v>45344</v>
      </c>
      <c r="G498" s="16">
        <v>5000000</v>
      </c>
      <c r="H498" s="20">
        <v>0.52</v>
      </c>
      <c r="I498" s="19">
        <v>22900000</v>
      </c>
      <c r="J498" s="18">
        <v>0.28999999999999998</v>
      </c>
      <c r="K498" s="18">
        <v>0.35</v>
      </c>
      <c r="L498" s="17">
        <v>5000000</v>
      </c>
      <c r="M498" s="18">
        <v>0.3</v>
      </c>
      <c r="N498" s="18">
        <v>0.31532751091703048</v>
      </c>
    </row>
    <row r="499" spans="1:14" x14ac:dyDescent="0.25">
      <c r="A499" s="92">
        <v>45329</v>
      </c>
      <c r="B499" s="51" t="s">
        <v>49</v>
      </c>
      <c r="C499" s="52" t="s">
        <v>34</v>
      </c>
      <c r="D499" s="52" t="s">
        <v>14</v>
      </c>
      <c r="E499" s="92">
        <v>45330</v>
      </c>
      <c r="F499" s="92">
        <v>45358</v>
      </c>
      <c r="G499" s="17">
        <v>5000000</v>
      </c>
      <c r="H499" s="20">
        <v>0.55000000000000004</v>
      </c>
      <c r="I499" s="19">
        <v>15000000</v>
      </c>
      <c r="J499" s="18">
        <v>0.38</v>
      </c>
      <c r="K499" s="18">
        <v>0.5</v>
      </c>
      <c r="L499" s="17">
        <v>5000000</v>
      </c>
      <c r="M499" s="18">
        <v>0.39</v>
      </c>
      <c r="N499" s="18">
        <v>0.44466666666666671</v>
      </c>
    </row>
    <row r="500" spans="1:14" x14ac:dyDescent="0.25">
      <c r="A500" s="92">
        <v>45329</v>
      </c>
      <c r="B500" s="51" t="s">
        <v>49</v>
      </c>
      <c r="C500" s="52" t="s">
        <v>34</v>
      </c>
      <c r="D500" s="52" t="s">
        <v>15</v>
      </c>
      <c r="E500" s="92">
        <v>45330</v>
      </c>
      <c r="F500" s="92">
        <v>45421</v>
      </c>
      <c r="G500" s="16">
        <v>60000000</v>
      </c>
      <c r="H500" s="20">
        <v>1.1200000000000001</v>
      </c>
      <c r="I500" s="19">
        <v>45000000</v>
      </c>
      <c r="J500" s="18">
        <v>1.1000000000000001</v>
      </c>
      <c r="K500" s="18">
        <v>1.1200000000000001</v>
      </c>
      <c r="L500" s="17">
        <v>45000000</v>
      </c>
      <c r="M500" s="18">
        <v>1.1200000000000001</v>
      </c>
      <c r="N500" s="18">
        <v>1.117777777777778</v>
      </c>
    </row>
    <row r="501" spans="1:14" x14ac:dyDescent="0.25">
      <c r="A501" s="92">
        <v>45329</v>
      </c>
      <c r="B501" s="51" t="s">
        <v>49</v>
      </c>
      <c r="C501" s="52" t="s">
        <v>34</v>
      </c>
      <c r="D501" s="52" t="s">
        <v>16</v>
      </c>
      <c r="E501" s="92">
        <v>45330</v>
      </c>
      <c r="F501" s="92">
        <v>45512</v>
      </c>
      <c r="G501" s="16">
        <v>25000000</v>
      </c>
      <c r="H501" s="20">
        <v>1.1599999999999999</v>
      </c>
      <c r="I501" s="19">
        <v>5000000</v>
      </c>
      <c r="J501" s="18">
        <v>1.1499999999999999</v>
      </c>
      <c r="K501" s="18">
        <v>1.1499999999999999</v>
      </c>
      <c r="L501" s="17">
        <v>5000000</v>
      </c>
      <c r="M501" s="18">
        <v>1.1499999999999999</v>
      </c>
      <c r="N501" s="18">
        <v>1.1499999999999999</v>
      </c>
    </row>
    <row r="502" spans="1:14" x14ac:dyDescent="0.25">
      <c r="A502" s="92">
        <v>45329</v>
      </c>
      <c r="B502" s="51" t="s">
        <v>49</v>
      </c>
      <c r="C502" s="52" t="s">
        <v>34</v>
      </c>
      <c r="D502" s="52" t="s">
        <v>17</v>
      </c>
      <c r="E502" s="92">
        <v>45330</v>
      </c>
      <c r="F502" s="92">
        <v>45694</v>
      </c>
      <c r="G502" s="16">
        <v>25000000</v>
      </c>
      <c r="H502" s="20">
        <v>1.18</v>
      </c>
      <c r="I502" s="19">
        <v>35000000</v>
      </c>
      <c r="J502" s="18">
        <v>1.18</v>
      </c>
      <c r="K502" s="18">
        <v>1.18</v>
      </c>
      <c r="L502" s="17">
        <v>25000000</v>
      </c>
      <c r="M502" s="18">
        <v>1.18</v>
      </c>
      <c r="N502" s="18">
        <v>1.18</v>
      </c>
    </row>
    <row r="503" spans="1:14" x14ac:dyDescent="0.25">
      <c r="A503" s="92">
        <v>45336</v>
      </c>
      <c r="B503" s="51" t="s">
        <v>49</v>
      </c>
      <c r="C503" s="52" t="s">
        <v>35</v>
      </c>
      <c r="D503" s="52" t="s">
        <v>12</v>
      </c>
      <c r="E503" s="92">
        <v>45337</v>
      </c>
      <c r="F503" s="92">
        <v>45344</v>
      </c>
      <c r="G503" s="16">
        <v>400000000000</v>
      </c>
      <c r="H503" s="20">
        <v>0.5</v>
      </c>
      <c r="I503" s="19">
        <v>305000000000</v>
      </c>
      <c r="J503" s="18">
        <v>0.45</v>
      </c>
      <c r="K503" s="18">
        <v>0.5</v>
      </c>
      <c r="L503" s="17">
        <v>305000000000</v>
      </c>
      <c r="M503" s="18">
        <v>0.5</v>
      </c>
      <c r="N503" s="18">
        <v>0.49426229508196717</v>
      </c>
    </row>
    <row r="504" spans="1:14" x14ac:dyDescent="0.25">
      <c r="A504" s="92">
        <v>45336</v>
      </c>
      <c r="B504" s="51" t="s">
        <v>49</v>
      </c>
      <c r="C504" s="52" t="s">
        <v>35</v>
      </c>
      <c r="D504" s="52" t="s">
        <v>13</v>
      </c>
      <c r="E504" s="92">
        <v>45337</v>
      </c>
      <c r="F504" s="92">
        <v>45351</v>
      </c>
      <c r="G504" s="16">
        <v>350000000000</v>
      </c>
      <c r="H504" s="20">
        <v>0.55000000000000004</v>
      </c>
      <c r="I504" s="19">
        <v>245000000000</v>
      </c>
      <c r="J504" s="18">
        <v>0.5</v>
      </c>
      <c r="K504" s="18">
        <v>0.55000000000000004</v>
      </c>
      <c r="L504" s="17">
        <v>245000000000</v>
      </c>
      <c r="M504" s="18">
        <v>0.55000000000000004</v>
      </c>
      <c r="N504" s="18">
        <v>0.54285714285714282</v>
      </c>
    </row>
    <row r="505" spans="1:14" x14ac:dyDescent="0.25">
      <c r="A505" s="92">
        <v>45336</v>
      </c>
      <c r="B505" s="51" t="s">
        <v>49</v>
      </c>
      <c r="C505" s="52" t="s">
        <v>35</v>
      </c>
      <c r="D505" s="52" t="s">
        <v>14</v>
      </c>
      <c r="E505" s="92">
        <v>45337</v>
      </c>
      <c r="F505" s="92">
        <v>45365</v>
      </c>
      <c r="G505" s="16">
        <v>200000000000</v>
      </c>
      <c r="H505" s="20">
        <v>0.85</v>
      </c>
      <c r="I505" s="19">
        <v>272000000000</v>
      </c>
      <c r="J505" s="18">
        <v>0.8</v>
      </c>
      <c r="K505" s="18">
        <v>0.85</v>
      </c>
      <c r="L505" s="17">
        <v>200000000000</v>
      </c>
      <c r="M505" s="18">
        <v>0.85</v>
      </c>
      <c r="N505" s="18">
        <v>0.84411764705882353</v>
      </c>
    </row>
    <row r="506" spans="1:14" x14ac:dyDescent="0.25">
      <c r="A506" s="92">
        <v>45336</v>
      </c>
      <c r="B506" s="51" t="s">
        <v>49</v>
      </c>
      <c r="C506" s="52" t="s">
        <v>35</v>
      </c>
      <c r="D506" s="52" t="s">
        <v>15</v>
      </c>
      <c r="E506" s="92">
        <v>45337</v>
      </c>
      <c r="F506" s="92">
        <v>45428</v>
      </c>
      <c r="G506" s="16">
        <v>50000000000</v>
      </c>
      <c r="H506" s="20">
        <v>1.33</v>
      </c>
      <c r="I506" s="19">
        <v>61700000000</v>
      </c>
      <c r="J506" s="18">
        <v>0.35</v>
      </c>
      <c r="K506" s="18">
        <v>1.33</v>
      </c>
      <c r="L506" s="17">
        <v>50000000000</v>
      </c>
      <c r="M506" s="18">
        <v>1.33</v>
      </c>
      <c r="N506" s="18">
        <v>1.208995137763371</v>
      </c>
    </row>
    <row r="507" spans="1:14" x14ac:dyDescent="0.25">
      <c r="A507" s="92">
        <v>45336</v>
      </c>
      <c r="B507" s="51" t="s">
        <v>49</v>
      </c>
      <c r="C507" s="52" t="s">
        <v>35</v>
      </c>
      <c r="D507" s="52" t="s">
        <v>16</v>
      </c>
      <c r="E507" s="92">
        <v>45337</v>
      </c>
      <c r="F507" s="92">
        <v>45519</v>
      </c>
      <c r="G507" s="16">
        <v>40000000000</v>
      </c>
      <c r="H507" s="20">
        <v>1.38</v>
      </c>
      <c r="I507" s="19">
        <v>535000000.00000006</v>
      </c>
      <c r="J507" s="18">
        <v>0.8</v>
      </c>
      <c r="K507" s="18">
        <v>0.8</v>
      </c>
      <c r="L507" s="17">
        <v>535000000.00000006</v>
      </c>
      <c r="M507" s="18">
        <v>0.8</v>
      </c>
      <c r="N507" s="18">
        <v>0.8</v>
      </c>
    </row>
    <row r="508" spans="1:14" x14ac:dyDescent="0.25">
      <c r="A508" s="92">
        <v>45336</v>
      </c>
      <c r="B508" s="51" t="s">
        <v>49</v>
      </c>
      <c r="C508" s="52" t="s">
        <v>35</v>
      </c>
      <c r="D508" s="52" t="s">
        <v>17</v>
      </c>
      <c r="E508" s="92">
        <v>45337</v>
      </c>
      <c r="F508" s="92">
        <v>45701</v>
      </c>
      <c r="G508" s="16">
        <v>40000000000</v>
      </c>
      <c r="H508" s="20">
        <v>1.4</v>
      </c>
      <c r="I508" s="19"/>
      <c r="J508" s="18"/>
      <c r="K508" s="18"/>
      <c r="L508" s="17"/>
      <c r="M508" s="18"/>
      <c r="N508" s="18"/>
    </row>
    <row r="509" spans="1:14" x14ac:dyDescent="0.25">
      <c r="A509" s="92">
        <v>45336</v>
      </c>
      <c r="B509" s="51" t="s">
        <v>49</v>
      </c>
      <c r="C509" s="52" t="s">
        <v>34</v>
      </c>
      <c r="D509" s="52" t="s">
        <v>12</v>
      </c>
      <c r="E509" s="92">
        <v>45337</v>
      </c>
      <c r="F509" s="92">
        <v>45344</v>
      </c>
      <c r="G509" s="16">
        <v>5000000</v>
      </c>
      <c r="H509" s="20">
        <v>0.45</v>
      </c>
      <c r="I509" s="19">
        <v>18000000</v>
      </c>
      <c r="J509" s="18">
        <v>0.23</v>
      </c>
      <c r="K509" s="18">
        <v>0.45</v>
      </c>
      <c r="L509" s="17">
        <v>5000000</v>
      </c>
      <c r="M509" s="18">
        <v>0.23</v>
      </c>
      <c r="N509" s="18">
        <v>0.3</v>
      </c>
    </row>
    <row r="510" spans="1:14" x14ac:dyDescent="0.25">
      <c r="A510" s="92">
        <v>45336</v>
      </c>
      <c r="B510" s="51" t="s">
        <v>49</v>
      </c>
      <c r="C510" s="52" t="s">
        <v>34</v>
      </c>
      <c r="D510" s="52" t="s">
        <v>13</v>
      </c>
      <c r="E510" s="92">
        <v>45337</v>
      </c>
      <c r="F510" s="92">
        <v>45351</v>
      </c>
      <c r="G510" s="16">
        <v>5000000</v>
      </c>
      <c r="H510" s="20">
        <v>0.52</v>
      </c>
      <c r="I510" s="19">
        <v>13000000</v>
      </c>
      <c r="J510" s="18">
        <v>0.3</v>
      </c>
      <c r="K510" s="18">
        <v>0.32</v>
      </c>
      <c r="L510" s="17">
        <v>5000000</v>
      </c>
      <c r="M510" s="18">
        <v>0.3</v>
      </c>
      <c r="N510" s="18">
        <v>0.31230769230769229</v>
      </c>
    </row>
    <row r="511" spans="1:14" x14ac:dyDescent="0.25">
      <c r="A511" s="92">
        <v>45336</v>
      </c>
      <c r="B511" s="51" t="s">
        <v>49</v>
      </c>
      <c r="C511" s="52" t="s">
        <v>34</v>
      </c>
      <c r="D511" s="52" t="s">
        <v>14</v>
      </c>
      <c r="E511" s="92">
        <v>45337</v>
      </c>
      <c r="F511" s="92">
        <v>45365</v>
      </c>
      <c r="G511" s="17">
        <v>5000000</v>
      </c>
      <c r="H511" s="20">
        <v>0.55000000000000004</v>
      </c>
      <c r="I511" s="19">
        <v>13000000</v>
      </c>
      <c r="J511" s="18">
        <v>0.35</v>
      </c>
      <c r="K511" s="18">
        <v>0.5</v>
      </c>
      <c r="L511" s="17">
        <v>5000000</v>
      </c>
      <c r="M511" s="18">
        <v>0.39</v>
      </c>
      <c r="N511" s="18">
        <v>0.42307692307692307</v>
      </c>
    </row>
    <row r="512" spans="1:14" x14ac:dyDescent="0.25">
      <c r="A512" s="92">
        <v>45336</v>
      </c>
      <c r="B512" s="51" t="s">
        <v>49</v>
      </c>
      <c r="C512" s="52" t="s">
        <v>34</v>
      </c>
      <c r="D512" s="52" t="s">
        <v>15</v>
      </c>
      <c r="E512" s="92">
        <v>45337</v>
      </c>
      <c r="F512" s="92">
        <v>45428</v>
      </c>
      <c r="G512" s="16">
        <v>60000000</v>
      </c>
      <c r="H512" s="20">
        <v>1.1200000000000001</v>
      </c>
      <c r="I512" s="19">
        <v>79030000</v>
      </c>
      <c r="J512" s="18">
        <v>0.3</v>
      </c>
      <c r="K512" s="18">
        <v>1.1200000000000001</v>
      </c>
      <c r="L512" s="17">
        <v>60000000</v>
      </c>
      <c r="M512" s="18">
        <v>1.1200000000000001</v>
      </c>
      <c r="N512" s="18">
        <v>0.98673921295710487</v>
      </c>
    </row>
    <row r="513" spans="1:14" x14ac:dyDescent="0.25">
      <c r="A513" s="92">
        <v>45336</v>
      </c>
      <c r="B513" s="51" t="s">
        <v>49</v>
      </c>
      <c r="C513" s="52" t="s">
        <v>34</v>
      </c>
      <c r="D513" s="52" t="s">
        <v>16</v>
      </c>
      <c r="E513" s="92">
        <v>45337</v>
      </c>
      <c r="F513" s="92">
        <v>45519</v>
      </c>
      <c r="G513" s="16">
        <v>25000000</v>
      </c>
      <c r="H513" s="20">
        <v>1.1599999999999999</v>
      </c>
      <c r="I513" s="19">
        <v>5000000</v>
      </c>
      <c r="J513" s="18">
        <v>1.1599999999999999</v>
      </c>
      <c r="K513" s="18">
        <v>1.1599999999999999</v>
      </c>
      <c r="L513" s="17">
        <v>5000000</v>
      </c>
      <c r="M513" s="18">
        <v>1.1599999999999999</v>
      </c>
      <c r="N513" s="18">
        <v>1.1599999999999999</v>
      </c>
    </row>
    <row r="514" spans="1:14" x14ac:dyDescent="0.25">
      <c r="A514" s="92">
        <v>45336</v>
      </c>
      <c r="B514" s="51" t="s">
        <v>49</v>
      </c>
      <c r="C514" s="52" t="s">
        <v>34</v>
      </c>
      <c r="D514" s="52" t="s">
        <v>17</v>
      </c>
      <c r="E514" s="92">
        <v>45337</v>
      </c>
      <c r="F514" s="92">
        <v>45701</v>
      </c>
      <c r="G514" s="16">
        <v>25000000</v>
      </c>
      <c r="H514" s="20">
        <v>1.18</v>
      </c>
      <c r="I514" s="19">
        <v>31900000</v>
      </c>
      <c r="J514" s="18">
        <v>1.0900000000000001</v>
      </c>
      <c r="K514" s="18">
        <v>1.18</v>
      </c>
      <c r="L514" s="17">
        <v>25000000</v>
      </c>
      <c r="M514" s="18">
        <v>1.18</v>
      </c>
      <c r="N514" s="18">
        <v>1.1746394984326021</v>
      </c>
    </row>
    <row r="515" spans="1:14" x14ac:dyDescent="0.25">
      <c r="A515" s="92">
        <v>45343</v>
      </c>
      <c r="B515" s="51" t="s">
        <v>49</v>
      </c>
      <c r="C515" s="52" t="s">
        <v>35</v>
      </c>
      <c r="D515" s="52" t="s">
        <v>12</v>
      </c>
      <c r="E515" s="92">
        <v>45344</v>
      </c>
      <c r="F515" s="92">
        <v>45351</v>
      </c>
      <c r="G515" s="16">
        <v>400000000000</v>
      </c>
      <c r="H515" s="20">
        <v>0.5</v>
      </c>
      <c r="I515" s="19">
        <v>340000000000</v>
      </c>
      <c r="J515" s="18">
        <v>0.45</v>
      </c>
      <c r="K515" s="18">
        <v>0.5</v>
      </c>
      <c r="L515" s="17">
        <v>340000000000</v>
      </c>
      <c r="M515" s="18">
        <v>0.5</v>
      </c>
      <c r="N515" s="18">
        <v>0.49264705882352938</v>
      </c>
    </row>
    <row r="516" spans="1:14" x14ac:dyDescent="0.25">
      <c r="A516" s="92">
        <v>45343</v>
      </c>
      <c r="B516" s="51" t="s">
        <v>49</v>
      </c>
      <c r="C516" s="52" t="s">
        <v>35</v>
      </c>
      <c r="D516" s="52" t="s">
        <v>13</v>
      </c>
      <c r="E516" s="92">
        <v>45344</v>
      </c>
      <c r="F516" s="92">
        <v>45358</v>
      </c>
      <c r="G516" s="16">
        <v>350000000000</v>
      </c>
      <c r="H516" s="20">
        <v>0.55000000000000004</v>
      </c>
      <c r="I516" s="19">
        <v>210000000000</v>
      </c>
      <c r="J516" s="18">
        <v>0.5</v>
      </c>
      <c r="K516" s="18">
        <v>0.55000000000000004</v>
      </c>
      <c r="L516" s="17">
        <v>210000000000</v>
      </c>
      <c r="M516" s="18">
        <v>0.55000000000000004</v>
      </c>
      <c r="N516" s="18">
        <v>0.54523809523809519</v>
      </c>
    </row>
    <row r="517" spans="1:14" x14ac:dyDescent="0.25">
      <c r="A517" s="92">
        <v>45343</v>
      </c>
      <c r="B517" s="51" t="s">
        <v>49</v>
      </c>
      <c r="C517" s="52" t="s">
        <v>35</v>
      </c>
      <c r="D517" s="52" t="s">
        <v>14</v>
      </c>
      <c r="E517" s="92">
        <v>45344</v>
      </c>
      <c r="F517" s="92">
        <v>45372</v>
      </c>
      <c r="G517" s="16">
        <v>200000000000</v>
      </c>
      <c r="H517" s="20">
        <v>0.85</v>
      </c>
      <c r="I517" s="19">
        <v>252000000000</v>
      </c>
      <c r="J517" s="18">
        <v>0.8</v>
      </c>
      <c r="K517" s="18">
        <v>0.85</v>
      </c>
      <c r="L517" s="17">
        <v>200000000000</v>
      </c>
      <c r="M517" s="18">
        <v>0.85</v>
      </c>
      <c r="N517" s="18">
        <v>0.84166666666666667</v>
      </c>
    </row>
    <row r="518" spans="1:14" x14ac:dyDescent="0.25">
      <c r="A518" s="92">
        <v>45343</v>
      </c>
      <c r="B518" s="51" t="s">
        <v>49</v>
      </c>
      <c r="C518" s="52" t="s">
        <v>35</v>
      </c>
      <c r="D518" s="52" t="s">
        <v>15</v>
      </c>
      <c r="E518" s="92">
        <v>45344</v>
      </c>
      <c r="F518" s="92">
        <v>45435</v>
      </c>
      <c r="G518" s="16">
        <v>50000000000</v>
      </c>
      <c r="H518" s="20">
        <v>1.33</v>
      </c>
      <c r="I518" s="19">
        <v>54080000000</v>
      </c>
      <c r="J518" s="18">
        <v>0.5</v>
      </c>
      <c r="K518" s="18">
        <v>1.33</v>
      </c>
      <c r="L518" s="17">
        <v>50000000000</v>
      </c>
      <c r="M518" s="18">
        <v>1.33</v>
      </c>
      <c r="N518" s="18">
        <v>1.2867270710059171</v>
      </c>
    </row>
    <row r="519" spans="1:14" x14ac:dyDescent="0.25">
      <c r="A519" s="92">
        <v>45343</v>
      </c>
      <c r="B519" s="51" t="s">
        <v>49</v>
      </c>
      <c r="C519" s="52" t="s">
        <v>35</v>
      </c>
      <c r="D519" s="52" t="s">
        <v>16</v>
      </c>
      <c r="E519" s="92">
        <v>45344</v>
      </c>
      <c r="F519" s="92">
        <v>45526</v>
      </c>
      <c r="G519" s="16">
        <v>40000000000</v>
      </c>
      <c r="H519" s="20">
        <v>1.38</v>
      </c>
      <c r="I519" s="19"/>
      <c r="J519" s="18"/>
      <c r="K519" s="18"/>
      <c r="L519" s="17"/>
      <c r="M519" s="18"/>
      <c r="N519" s="18"/>
    </row>
    <row r="520" spans="1:14" x14ac:dyDescent="0.25">
      <c r="A520" s="92">
        <v>45343</v>
      </c>
      <c r="B520" s="51" t="s">
        <v>49</v>
      </c>
      <c r="C520" s="52" t="s">
        <v>35</v>
      </c>
      <c r="D520" s="52" t="s">
        <v>17</v>
      </c>
      <c r="E520" s="92">
        <v>45344</v>
      </c>
      <c r="F520" s="92">
        <v>45708</v>
      </c>
      <c r="G520" s="16">
        <v>40000000000</v>
      </c>
      <c r="H520" s="20">
        <v>1.4</v>
      </c>
      <c r="I520" s="19"/>
      <c r="J520" s="18"/>
      <c r="K520" s="18"/>
      <c r="L520" s="17"/>
      <c r="M520" s="18"/>
      <c r="N520" s="18"/>
    </row>
    <row r="521" spans="1:14" x14ac:dyDescent="0.25">
      <c r="A521" s="92">
        <v>45343</v>
      </c>
      <c r="B521" s="51" t="s">
        <v>50</v>
      </c>
      <c r="C521" s="52" t="s">
        <v>35</v>
      </c>
      <c r="D521" s="52" t="s">
        <v>36</v>
      </c>
      <c r="E521" s="92">
        <v>45345</v>
      </c>
      <c r="F521" s="92">
        <v>46076</v>
      </c>
      <c r="G521" s="16" t="s">
        <v>54</v>
      </c>
      <c r="H521" s="20">
        <v>4</v>
      </c>
      <c r="I521" s="19">
        <v>21000000000</v>
      </c>
      <c r="J521" s="18">
        <v>4.7</v>
      </c>
      <c r="K521" s="18">
        <v>5</v>
      </c>
      <c r="L521" s="17">
        <v>20000000000</v>
      </c>
      <c r="M521" s="21"/>
      <c r="N521" s="18">
        <v>4.7380952380952399</v>
      </c>
    </row>
    <row r="522" spans="1:14" x14ac:dyDescent="0.25">
      <c r="A522" s="92">
        <v>45343</v>
      </c>
      <c r="B522" s="51" t="s">
        <v>49</v>
      </c>
      <c r="C522" s="52" t="s">
        <v>34</v>
      </c>
      <c r="D522" s="52" t="s">
        <v>12</v>
      </c>
      <c r="E522" s="92">
        <v>45344</v>
      </c>
      <c r="F522" s="92">
        <v>45351</v>
      </c>
      <c r="G522" s="16">
        <v>5000000</v>
      </c>
      <c r="H522" s="20">
        <v>0.45</v>
      </c>
      <c r="I522" s="19">
        <v>24900000</v>
      </c>
      <c r="J522" s="18">
        <v>0.19</v>
      </c>
      <c r="K522" s="18">
        <v>0.4</v>
      </c>
      <c r="L522" s="17">
        <v>5000000</v>
      </c>
      <c r="M522" s="18">
        <v>0.2</v>
      </c>
      <c r="N522" s="18">
        <v>0.23257028112449801</v>
      </c>
    </row>
    <row r="523" spans="1:14" x14ac:dyDescent="0.25">
      <c r="A523" s="92">
        <v>45343</v>
      </c>
      <c r="B523" s="51" t="s">
        <v>49</v>
      </c>
      <c r="C523" s="52" t="s">
        <v>34</v>
      </c>
      <c r="D523" s="52" t="s">
        <v>13</v>
      </c>
      <c r="E523" s="92">
        <v>45344</v>
      </c>
      <c r="F523" s="92">
        <v>45358</v>
      </c>
      <c r="G523" s="16">
        <v>5000000</v>
      </c>
      <c r="H523" s="20">
        <v>0.52</v>
      </c>
      <c r="I523" s="19">
        <v>24900000</v>
      </c>
      <c r="J523" s="18">
        <v>0.22</v>
      </c>
      <c r="K523" s="18">
        <v>0.47</v>
      </c>
      <c r="L523" s="17">
        <v>5000000</v>
      </c>
      <c r="M523" s="18">
        <v>0.22</v>
      </c>
      <c r="N523" s="18">
        <v>0.29441767068273089</v>
      </c>
    </row>
    <row r="524" spans="1:14" x14ac:dyDescent="0.25">
      <c r="A524" s="92">
        <v>45343</v>
      </c>
      <c r="B524" s="51" t="s">
        <v>49</v>
      </c>
      <c r="C524" s="52" t="s">
        <v>34</v>
      </c>
      <c r="D524" s="52" t="s">
        <v>14</v>
      </c>
      <c r="E524" s="92">
        <v>45344</v>
      </c>
      <c r="F524" s="92">
        <v>45372</v>
      </c>
      <c r="G524" s="17">
        <v>5000000</v>
      </c>
      <c r="H524" s="20">
        <v>0.55000000000000004</v>
      </c>
      <c r="I524" s="19">
        <v>18000000</v>
      </c>
      <c r="J524" s="18">
        <v>0.25</v>
      </c>
      <c r="K524" s="18">
        <v>0.5</v>
      </c>
      <c r="L524" s="17">
        <v>5000000</v>
      </c>
      <c r="M524" s="18">
        <v>0.25</v>
      </c>
      <c r="N524" s="18">
        <v>0.375</v>
      </c>
    </row>
    <row r="525" spans="1:14" x14ac:dyDescent="0.25">
      <c r="A525" s="92">
        <v>45343</v>
      </c>
      <c r="B525" s="51" t="s">
        <v>49</v>
      </c>
      <c r="C525" s="52" t="s">
        <v>34</v>
      </c>
      <c r="D525" s="52" t="s">
        <v>15</v>
      </c>
      <c r="E525" s="92">
        <v>45344</v>
      </c>
      <c r="F525" s="92">
        <v>45435</v>
      </c>
      <c r="G525" s="16">
        <v>60000000</v>
      </c>
      <c r="H525" s="20">
        <v>1.1200000000000001</v>
      </c>
      <c r="I525" s="19">
        <v>92200000</v>
      </c>
      <c r="J525" s="18">
        <v>0.1</v>
      </c>
      <c r="K525" s="18">
        <v>1.1200000000000001</v>
      </c>
      <c r="L525" s="17">
        <v>60000000</v>
      </c>
      <c r="M525" s="18">
        <v>1.1200000000000001</v>
      </c>
      <c r="N525" s="18">
        <v>0.86773318872017358</v>
      </c>
    </row>
    <row r="526" spans="1:14" x14ac:dyDescent="0.25">
      <c r="A526" s="92">
        <v>45343</v>
      </c>
      <c r="B526" s="51" t="s">
        <v>49</v>
      </c>
      <c r="C526" s="52" t="s">
        <v>34</v>
      </c>
      <c r="D526" s="52" t="s">
        <v>16</v>
      </c>
      <c r="E526" s="92">
        <v>45344</v>
      </c>
      <c r="F526" s="92">
        <v>45526</v>
      </c>
      <c r="G526" s="16">
        <v>25000000</v>
      </c>
      <c r="H526" s="20">
        <v>1.1599999999999999</v>
      </c>
      <c r="I526" s="19">
        <v>2350000</v>
      </c>
      <c r="J526" s="18">
        <v>1</v>
      </c>
      <c r="K526" s="18">
        <v>1</v>
      </c>
      <c r="L526" s="17">
        <v>2350000</v>
      </c>
      <c r="M526" s="18">
        <v>1</v>
      </c>
      <c r="N526" s="18">
        <v>1</v>
      </c>
    </row>
    <row r="527" spans="1:14" x14ac:dyDescent="0.25">
      <c r="A527" s="92">
        <v>45343</v>
      </c>
      <c r="B527" s="51" t="s">
        <v>49</v>
      </c>
      <c r="C527" s="52" t="s">
        <v>34</v>
      </c>
      <c r="D527" s="52" t="s">
        <v>17</v>
      </c>
      <c r="E527" s="92">
        <v>45344</v>
      </c>
      <c r="F527" s="92">
        <v>45708</v>
      </c>
      <c r="G527" s="16">
        <v>25000000</v>
      </c>
      <c r="H527" s="20">
        <v>1.18</v>
      </c>
      <c r="I527" s="19"/>
      <c r="J527" s="18"/>
      <c r="K527" s="18"/>
      <c r="L527" s="17"/>
      <c r="M527" s="18"/>
      <c r="N527" s="18"/>
    </row>
    <row r="528" spans="1:14" x14ac:dyDescent="0.25">
      <c r="A528" s="92">
        <v>45350</v>
      </c>
      <c r="B528" s="51" t="s">
        <v>49</v>
      </c>
      <c r="C528" s="52" t="s">
        <v>35</v>
      </c>
      <c r="D528" s="52" t="s">
        <v>12</v>
      </c>
      <c r="E528" s="92">
        <v>45351</v>
      </c>
      <c r="F528" s="92">
        <v>45358</v>
      </c>
      <c r="G528" s="16">
        <v>400000000000</v>
      </c>
      <c r="H528" s="20">
        <v>0.5</v>
      </c>
      <c r="I528" s="19">
        <v>330000000000</v>
      </c>
      <c r="J528" s="18">
        <v>0.4</v>
      </c>
      <c r="K528" s="18">
        <v>0.5</v>
      </c>
      <c r="L528" s="17">
        <v>330000000000</v>
      </c>
      <c r="M528" s="18">
        <v>0.5</v>
      </c>
      <c r="N528" s="18">
        <v>0.4903030303030303</v>
      </c>
    </row>
    <row r="529" spans="1:14" x14ac:dyDescent="0.25">
      <c r="A529" s="92">
        <v>45350</v>
      </c>
      <c r="B529" s="51" t="s">
        <v>49</v>
      </c>
      <c r="C529" s="52" t="s">
        <v>35</v>
      </c>
      <c r="D529" s="52" t="s">
        <v>13</v>
      </c>
      <c r="E529" s="92">
        <v>45351</v>
      </c>
      <c r="F529" s="92">
        <v>45365</v>
      </c>
      <c r="G529" s="16">
        <v>300000000000</v>
      </c>
      <c r="H529" s="20">
        <v>0.55000000000000004</v>
      </c>
      <c r="I529" s="19">
        <v>275000000000</v>
      </c>
      <c r="J529" s="18">
        <v>0.5</v>
      </c>
      <c r="K529" s="18">
        <v>0.55000000000000004</v>
      </c>
      <c r="L529" s="17">
        <v>275000000000</v>
      </c>
      <c r="M529" s="18">
        <v>0.55000000000000004</v>
      </c>
      <c r="N529" s="18">
        <v>0.54218181818181821</v>
      </c>
    </row>
    <row r="530" spans="1:14" x14ac:dyDescent="0.25">
      <c r="A530" s="92">
        <v>45350</v>
      </c>
      <c r="B530" s="51" t="s">
        <v>49</v>
      </c>
      <c r="C530" s="52" t="s">
        <v>35</v>
      </c>
      <c r="D530" s="52" t="s">
        <v>14</v>
      </c>
      <c r="E530" s="92">
        <v>45351</v>
      </c>
      <c r="F530" s="92">
        <v>45379</v>
      </c>
      <c r="G530" s="16">
        <v>250000000000</v>
      </c>
      <c r="H530" s="20">
        <v>0.85</v>
      </c>
      <c r="I530" s="19">
        <v>140000000000</v>
      </c>
      <c r="J530" s="18">
        <v>0.85</v>
      </c>
      <c r="K530" s="18">
        <v>0.85</v>
      </c>
      <c r="L530" s="17">
        <v>140000000000</v>
      </c>
      <c r="M530" s="18">
        <v>0.85</v>
      </c>
      <c r="N530" s="18">
        <v>0.85</v>
      </c>
    </row>
    <row r="531" spans="1:14" x14ac:dyDescent="0.25">
      <c r="A531" s="92">
        <v>45350</v>
      </c>
      <c r="B531" s="51" t="s">
        <v>49</v>
      </c>
      <c r="C531" s="52" t="s">
        <v>35</v>
      </c>
      <c r="D531" s="52" t="s">
        <v>15</v>
      </c>
      <c r="E531" s="92">
        <v>45351</v>
      </c>
      <c r="F531" s="92">
        <v>45442</v>
      </c>
      <c r="G531" s="16">
        <v>50000000000</v>
      </c>
      <c r="H531" s="20">
        <v>1.33</v>
      </c>
      <c r="I531" s="19">
        <v>58200000000</v>
      </c>
      <c r="J531" s="18">
        <v>0.85</v>
      </c>
      <c r="K531" s="18">
        <v>1.33</v>
      </c>
      <c r="L531" s="17">
        <v>50000000000</v>
      </c>
      <c r="M531" s="18">
        <v>1.33</v>
      </c>
      <c r="N531" s="18">
        <v>1.2640206185567009</v>
      </c>
    </row>
    <row r="532" spans="1:14" x14ac:dyDescent="0.25">
      <c r="A532" s="92">
        <v>45350</v>
      </c>
      <c r="B532" s="51" t="s">
        <v>49</v>
      </c>
      <c r="C532" s="52" t="s">
        <v>35</v>
      </c>
      <c r="D532" s="52" t="s">
        <v>16</v>
      </c>
      <c r="E532" s="92">
        <v>45351</v>
      </c>
      <c r="F532" s="92">
        <v>45533</v>
      </c>
      <c r="G532" s="16">
        <v>40000000000</v>
      </c>
      <c r="H532" s="20">
        <v>1.38</v>
      </c>
      <c r="I532" s="19"/>
      <c r="J532" s="18"/>
      <c r="K532" s="18"/>
      <c r="L532" s="17"/>
      <c r="M532" s="18"/>
      <c r="N532" s="18"/>
    </row>
    <row r="533" spans="1:14" x14ac:dyDescent="0.25">
      <c r="A533" s="92">
        <v>45350</v>
      </c>
      <c r="B533" s="51" t="s">
        <v>49</v>
      </c>
      <c r="C533" s="52" t="s">
        <v>35</v>
      </c>
      <c r="D533" s="52" t="s">
        <v>17</v>
      </c>
      <c r="E533" s="92">
        <v>45351</v>
      </c>
      <c r="F533" s="92">
        <v>45715</v>
      </c>
      <c r="G533" s="16">
        <v>40000000000</v>
      </c>
      <c r="H533" s="20">
        <v>1.4</v>
      </c>
      <c r="I533" s="19">
        <v>700000000</v>
      </c>
      <c r="J533" s="18">
        <v>1</v>
      </c>
      <c r="K533" s="18">
        <v>1</v>
      </c>
      <c r="L533" s="17">
        <v>700000000</v>
      </c>
      <c r="M533" s="18">
        <v>1</v>
      </c>
      <c r="N533" s="18">
        <v>1</v>
      </c>
    </row>
    <row r="534" spans="1:14" x14ac:dyDescent="0.25">
      <c r="A534" s="92">
        <v>45350</v>
      </c>
      <c r="B534" s="51" t="s">
        <v>49</v>
      </c>
      <c r="C534" s="52" t="s">
        <v>34</v>
      </c>
      <c r="D534" s="52" t="s">
        <v>12</v>
      </c>
      <c r="E534" s="92">
        <v>45351</v>
      </c>
      <c r="F534" s="92">
        <v>45358</v>
      </c>
      <c r="G534" s="16">
        <v>5000000</v>
      </c>
      <c r="H534" s="20">
        <v>0.45</v>
      </c>
      <c r="I534" s="19">
        <v>18000000</v>
      </c>
      <c r="J534" s="18">
        <v>0.2</v>
      </c>
      <c r="K534" s="18">
        <v>0.25</v>
      </c>
      <c r="L534" s="17">
        <v>5000000</v>
      </c>
      <c r="M534" s="18">
        <v>0.2</v>
      </c>
      <c r="N534" s="18">
        <v>0.2116666666666667</v>
      </c>
    </row>
    <row r="535" spans="1:14" x14ac:dyDescent="0.25">
      <c r="A535" s="92">
        <v>45350</v>
      </c>
      <c r="B535" s="51" t="s">
        <v>49</v>
      </c>
      <c r="C535" s="52" t="s">
        <v>34</v>
      </c>
      <c r="D535" s="52" t="s">
        <v>13</v>
      </c>
      <c r="E535" s="92">
        <v>45351</v>
      </c>
      <c r="F535" s="92">
        <v>45365</v>
      </c>
      <c r="G535" s="16">
        <v>5000000</v>
      </c>
      <c r="H535" s="20">
        <v>0.52</v>
      </c>
      <c r="I535" s="19">
        <v>18000000</v>
      </c>
      <c r="J535" s="18">
        <v>0.2</v>
      </c>
      <c r="K535" s="18">
        <v>0.35</v>
      </c>
      <c r="L535" s="17">
        <v>5000000</v>
      </c>
      <c r="M535" s="18">
        <v>0.26</v>
      </c>
      <c r="N535" s="18">
        <v>0.28444444444444439</v>
      </c>
    </row>
    <row r="536" spans="1:14" x14ac:dyDescent="0.25">
      <c r="A536" s="92">
        <v>45350</v>
      </c>
      <c r="B536" s="51" t="s">
        <v>49</v>
      </c>
      <c r="C536" s="52" t="s">
        <v>34</v>
      </c>
      <c r="D536" s="52" t="s">
        <v>14</v>
      </c>
      <c r="E536" s="92">
        <v>45351</v>
      </c>
      <c r="F536" s="92">
        <v>45379</v>
      </c>
      <c r="G536" s="17">
        <v>5000000</v>
      </c>
      <c r="H536" s="20">
        <v>0.55000000000000004</v>
      </c>
      <c r="I536" s="19">
        <v>18000000</v>
      </c>
      <c r="J536" s="18">
        <v>0.25</v>
      </c>
      <c r="K536" s="18">
        <v>0.5</v>
      </c>
      <c r="L536" s="17">
        <v>5000000</v>
      </c>
      <c r="M536" s="18">
        <v>0.28000000000000003</v>
      </c>
      <c r="N536" s="18">
        <v>0.35888888888888892</v>
      </c>
    </row>
    <row r="537" spans="1:14" x14ac:dyDescent="0.25">
      <c r="A537" s="92">
        <v>45350</v>
      </c>
      <c r="B537" s="51" t="s">
        <v>49</v>
      </c>
      <c r="C537" s="52" t="s">
        <v>34</v>
      </c>
      <c r="D537" s="52" t="s">
        <v>15</v>
      </c>
      <c r="E537" s="92">
        <v>45351</v>
      </c>
      <c r="F537" s="92">
        <v>45442</v>
      </c>
      <c r="G537" s="16">
        <v>80000000</v>
      </c>
      <c r="H537" s="20">
        <v>1.1200000000000001</v>
      </c>
      <c r="I537" s="19">
        <v>55000000</v>
      </c>
      <c r="J537" s="18">
        <v>0.75</v>
      </c>
      <c r="K537" s="18">
        <v>1.1200000000000001</v>
      </c>
      <c r="L537" s="17">
        <v>55000000</v>
      </c>
      <c r="M537" s="18">
        <v>1.1200000000000001</v>
      </c>
      <c r="N537" s="18">
        <v>1.0316363636363639</v>
      </c>
    </row>
    <row r="538" spans="1:14" x14ac:dyDescent="0.25">
      <c r="A538" s="92">
        <v>45350</v>
      </c>
      <c r="B538" s="51" t="s">
        <v>49</v>
      </c>
      <c r="C538" s="52" t="s">
        <v>34</v>
      </c>
      <c r="D538" s="52" t="s">
        <v>16</v>
      </c>
      <c r="E538" s="92">
        <v>45351</v>
      </c>
      <c r="F538" s="92">
        <v>45533</v>
      </c>
      <c r="G538" s="16">
        <v>25000000</v>
      </c>
      <c r="H538" s="20">
        <v>1.1599999999999999</v>
      </c>
      <c r="I538" s="19"/>
      <c r="J538" s="18"/>
      <c r="K538" s="18"/>
      <c r="L538" s="17"/>
      <c r="M538" s="18"/>
      <c r="N538" s="18"/>
    </row>
    <row r="539" spans="1:14" x14ac:dyDescent="0.25">
      <c r="A539" s="92">
        <v>45350</v>
      </c>
      <c r="B539" s="51" t="s">
        <v>49</v>
      </c>
      <c r="C539" s="52" t="s">
        <v>34</v>
      </c>
      <c r="D539" s="52" t="s">
        <v>17</v>
      </c>
      <c r="E539" s="92">
        <v>45351</v>
      </c>
      <c r="F539" s="92">
        <v>45715</v>
      </c>
      <c r="G539" s="16">
        <v>25000000</v>
      </c>
      <c r="H539" s="20">
        <v>1.18</v>
      </c>
      <c r="I539" s="19">
        <v>20000000</v>
      </c>
      <c r="J539" s="18">
        <v>1.17</v>
      </c>
      <c r="K539" s="18">
        <v>1.18</v>
      </c>
      <c r="L539" s="17">
        <v>20000000</v>
      </c>
      <c r="M539" s="18">
        <v>1.18</v>
      </c>
      <c r="N539" s="18">
        <v>1.175</v>
      </c>
    </row>
    <row r="540" spans="1:14" x14ac:dyDescent="0.25">
      <c r="A540" s="92">
        <v>45357</v>
      </c>
      <c r="B540" s="51" t="s">
        <v>49</v>
      </c>
      <c r="C540" s="52" t="s">
        <v>35</v>
      </c>
      <c r="D540" s="52" t="s">
        <v>12</v>
      </c>
      <c r="E540" s="92">
        <v>45358</v>
      </c>
      <c r="F540" s="92">
        <v>45365</v>
      </c>
      <c r="G540" s="16">
        <v>400000000000</v>
      </c>
      <c r="H540" s="20">
        <v>0.5</v>
      </c>
      <c r="I540" s="19">
        <v>157000000000</v>
      </c>
      <c r="J540" s="18">
        <v>0.45</v>
      </c>
      <c r="K540" s="18">
        <v>0.5</v>
      </c>
      <c r="L540" s="17">
        <v>157000000000</v>
      </c>
      <c r="M540" s="18">
        <v>0.5</v>
      </c>
      <c r="N540" s="18">
        <v>0.4945859872611465</v>
      </c>
    </row>
    <row r="541" spans="1:14" x14ac:dyDescent="0.25">
      <c r="A541" s="92">
        <v>45357</v>
      </c>
      <c r="B541" s="51" t="s">
        <v>49</v>
      </c>
      <c r="C541" s="52" t="s">
        <v>35</v>
      </c>
      <c r="D541" s="52" t="s">
        <v>13</v>
      </c>
      <c r="E541" s="92">
        <v>45358</v>
      </c>
      <c r="F541" s="92">
        <v>45372</v>
      </c>
      <c r="G541" s="16">
        <v>300000000000</v>
      </c>
      <c r="H541" s="20">
        <v>0.55000000000000004</v>
      </c>
      <c r="I541" s="19">
        <v>203000000000</v>
      </c>
      <c r="J541" s="18">
        <v>0.5</v>
      </c>
      <c r="K541" s="18">
        <v>0.55000000000000004</v>
      </c>
      <c r="L541" s="17">
        <v>203000000000</v>
      </c>
      <c r="M541" s="18">
        <v>0.55000000000000004</v>
      </c>
      <c r="N541" s="18">
        <v>0.54137931034482767</v>
      </c>
    </row>
    <row r="542" spans="1:14" x14ac:dyDescent="0.25">
      <c r="A542" s="92">
        <v>45357</v>
      </c>
      <c r="B542" s="51" t="s">
        <v>49</v>
      </c>
      <c r="C542" s="52" t="s">
        <v>35</v>
      </c>
      <c r="D542" s="52" t="s">
        <v>14</v>
      </c>
      <c r="E542" s="92">
        <v>45358</v>
      </c>
      <c r="F542" s="92">
        <v>45386</v>
      </c>
      <c r="G542" s="16">
        <v>250000000000</v>
      </c>
      <c r="H542" s="20">
        <v>0.85</v>
      </c>
      <c r="I542" s="19">
        <v>70000000000</v>
      </c>
      <c r="J542" s="18">
        <v>0.8</v>
      </c>
      <c r="K542" s="18">
        <v>0.85</v>
      </c>
      <c r="L542" s="17">
        <v>70000000000</v>
      </c>
      <c r="M542" s="18">
        <v>0.85</v>
      </c>
      <c r="N542" s="18">
        <v>0.81428571428571428</v>
      </c>
    </row>
    <row r="543" spans="1:14" x14ac:dyDescent="0.25">
      <c r="A543" s="92">
        <v>45357</v>
      </c>
      <c r="B543" s="51" t="s">
        <v>49</v>
      </c>
      <c r="C543" s="52" t="s">
        <v>35</v>
      </c>
      <c r="D543" s="52" t="s">
        <v>15</v>
      </c>
      <c r="E543" s="92">
        <v>45358</v>
      </c>
      <c r="F543" s="92">
        <v>45449</v>
      </c>
      <c r="G543" s="16">
        <v>50000000000</v>
      </c>
      <c r="H543" s="20">
        <v>1.33</v>
      </c>
      <c r="I543" s="19">
        <v>2000000000</v>
      </c>
      <c r="J543" s="18">
        <v>1.3</v>
      </c>
      <c r="K543" s="18">
        <v>1.3</v>
      </c>
      <c r="L543" s="17">
        <v>2000000000</v>
      </c>
      <c r="M543" s="18">
        <v>1.3</v>
      </c>
      <c r="N543" s="18">
        <v>1.3</v>
      </c>
    </row>
    <row r="544" spans="1:14" x14ac:dyDescent="0.25">
      <c r="A544" s="92">
        <v>45357</v>
      </c>
      <c r="B544" s="51" t="s">
        <v>49</v>
      </c>
      <c r="C544" s="52" t="s">
        <v>35</v>
      </c>
      <c r="D544" s="52" t="s">
        <v>16</v>
      </c>
      <c r="E544" s="92">
        <v>45358</v>
      </c>
      <c r="F544" s="92">
        <v>45540</v>
      </c>
      <c r="G544" s="16">
        <v>40000000000</v>
      </c>
      <c r="H544" s="20">
        <v>1.38</v>
      </c>
      <c r="I544" s="19"/>
      <c r="J544" s="18"/>
      <c r="K544" s="18"/>
      <c r="L544" s="17"/>
      <c r="M544" s="18"/>
      <c r="N544" s="18"/>
    </row>
    <row r="545" spans="1:14" x14ac:dyDescent="0.25">
      <c r="A545" s="92">
        <v>45357</v>
      </c>
      <c r="B545" s="51" t="s">
        <v>49</v>
      </c>
      <c r="C545" s="52" t="s">
        <v>35</v>
      </c>
      <c r="D545" s="52" t="s">
        <v>17</v>
      </c>
      <c r="E545" s="92">
        <v>45358</v>
      </c>
      <c r="F545" s="92">
        <v>45722</v>
      </c>
      <c r="G545" s="16">
        <v>40000000000</v>
      </c>
      <c r="H545" s="20">
        <v>1.4</v>
      </c>
      <c r="I545" s="19"/>
      <c r="J545" s="18"/>
      <c r="K545" s="18"/>
      <c r="L545" s="17"/>
      <c r="M545" s="18"/>
      <c r="N545" s="18"/>
    </row>
    <row r="546" spans="1:14" x14ac:dyDescent="0.25">
      <c r="A546" s="92">
        <v>45357</v>
      </c>
      <c r="B546" s="51" t="s">
        <v>49</v>
      </c>
      <c r="C546" s="52" t="s">
        <v>34</v>
      </c>
      <c r="D546" s="52" t="s">
        <v>12</v>
      </c>
      <c r="E546" s="92">
        <v>45358</v>
      </c>
      <c r="F546" s="92">
        <v>45365</v>
      </c>
      <c r="G546" s="16">
        <v>5000000</v>
      </c>
      <c r="H546" s="20">
        <v>0.45</v>
      </c>
      <c r="I546" s="19">
        <v>12000000</v>
      </c>
      <c r="J546" s="18">
        <v>0.2</v>
      </c>
      <c r="K546" s="18">
        <v>0.23</v>
      </c>
      <c r="L546" s="17">
        <v>5000000</v>
      </c>
      <c r="M546" s="18">
        <v>0.2</v>
      </c>
      <c r="N546" s="18">
        <v>0.21249999999999999</v>
      </c>
    </row>
    <row r="547" spans="1:14" x14ac:dyDescent="0.25">
      <c r="A547" s="92">
        <v>45357</v>
      </c>
      <c r="B547" s="51" t="s">
        <v>49</v>
      </c>
      <c r="C547" s="52" t="s">
        <v>34</v>
      </c>
      <c r="D547" s="52" t="s">
        <v>13</v>
      </c>
      <c r="E547" s="92">
        <v>45358</v>
      </c>
      <c r="F547" s="92">
        <v>45372</v>
      </c>
      <c r="G547" s="16">
        <v>5000000</v>
      </c>
      <c r="H547" s="20">
        <v>0.52</v>
      </c>
      <c r="I547" s="19">
        <v>12000000</v>
      </c>
      <c r="J547" s="18">
        <v>0.25</v>
      </c>
      <c r="K547" s="18">
        <v>0.28000000000000003</v>
      </c>
      <c r="L547" s="17">
        <v>5000000</v>
      </c>
      <c r="M547" s="18">
        <v>0.25</v>
      </c>
      <c r="N547" s="18">
        <v>0.26333333333333331</v>
      </c>
    </row>
    <row r="548" spans="1:14" x14ac:dyDescent="0.25">
      <c r="A548" s="92">
        <v>45357</v>
      </c>
      <c r="B548" s="51" t="s">
        <v>49</v>
      </c>
      <c r="C548" s="52" t="s">
        <v>34</v>
      </c>
      <c r="D548" s="52" t="s">
        <v>14</v>
      </c>
      <c r="E548" s="92">
        <v>45358</v>
      </c>
      <c r="F548" s="92">
        <v>45386</v>
      </c>
      <c r="G548" s="17">
        <v>5000000</v>
      </c>
      <c r="H548" s="20">
        <v>0.55000000000000004</v>
      </c>
      <c r="I548" s="19">
        <v>12000000</v>
      </c>
      <c r="J548" s="18">
        <v>0.28000000000000003</v>
      </c>
      <c r="K548" s="18">
        <v>0.35</v>
      </c>
      <c r="L548" s="17">
        <v>5000000</v>
      </c>
      <c r="M548" s="18">
        <v>0.28000000000000003</v>
      </c>
      <c r="N548" s="18">
        <v>0.3125</v>
      </c>
    </row>
    <row r="549" spans="1:14" x14ac:dyDescent="0.25">
      <c r="A549" s="92">
        <v>45357</v>
      </c>
      <c r="B549" s="51" t="s">
        <v>49</v>
      </c>
      <c r="C549" s="52" t="s">
        <v>34</v>
      </c>
      <c r="D549" s="52" t="s">
        <v>15</v>
      </c>
      <c r="E549" s="92">
        <v>45358</v>
      </c>
      <c r="F549" s="92">
        <v>45449</v>
      </c>
      <c r="G549" s="16">
        <v>80000000</v>
      </c>
      <c r="H549" s="20">
        <v>1.1200000000000001</v>
      </c>
      <c r="I549" s="19">
        <v>45252000</v>
      </c>
      <c r="J549" s="18">
        <v>1.1200000000000001</v>
      </c>
      <c r="K549" s="18">
        <v>1.1200000000000001</v>
      </c>
      <c r="L549" s="17">
        <v>45252000</v>
      </c>
      <c r="M549" s="18">
        <v>1.1200000000000001</v>
      </c>
      <c r="N549" s="18">
        <v>1.1200000000000001</v>
      </c>
    </row>
    <row r="550" spans="1:14" x14ac:dyDescent="0.25">
      <c r="A550" s="92">
        <v>45357</v>
      </c>
      <c r="B550" s="51" t="s">
        <v>49</v>
      </c>
      <c r="C550" s="52" t="s">
        <v>34</v>
      </c>
      <c r="D550" s="52" t="s">
        <v>16</v>
      </c>
      <c r="E550" s="92">
        <v>45358</v>
      </c>
      <c r="F550" s="92">
        <v>45540</v>
      </c>
      <c r="G550" s="16">
        <v>25000000</v>
      </c>
      <c r="H550" s="20">
        <v>1.1599999999999999</v>
      </c>
      <c r="I550" s="19"/>
      <c r="J550" s="18"/>
      <c r="K550" s="18"/>
      <c r="L550" s="17"/>
      <c r="M550" s="18"/>
      <c r="N550" s="18"/>
    </row>
    <row r="551" spans="1:14" x14ac:dyDescent="0.25">
      <c r="A551" s="92">
        <v>45357</v>
      </c>
      <c r="B551" s="51" t="s">
        <v>49</v>
      </c>
      <c r="C551" s="52" t="s">
        <v>34</v>
      </c>
      <c r="D551" s="52" t="s">
        <v>17</v>
      </c>
      <c r="E551" s="92">
        <v>45358</v>
      </c>
      <c r="F551" s="92">
        <v>45722</v>
      </c>
      <c r="G551" s="16">
        <v>25000000</v>
      </c>
      <c r="H551" s="20">
        <v>1.18</v>
      </c>
      <c r="I551" s="19">
        <v>10000000</v>
      </c>
      <c r="J551" s="18">
        <v>1.18</v>
      </c>
      <c r="K551" s="18">
        <v>1.18</v>
      </c>
      <c r="L551" s="17">
        <v>10000000</v>
      </c>
      <c r="M551" s="18">
        <v>1.18</v>
      </c>
      <c r="N551" s="18">
        <v>1.18</v>
      </c>
    </row>
    <row r="552" spans="1:14" x14ac:dyDescent="0.25">
      <c r="A552" s="92">
        <v>45364</v>
      </c>
      <c r="B552" s="51" t="s">
        <v>49</v>
      </c>
      <c r="C552" s="52" t="s">
        <v>35</v>
      </c>
      <c r="D552" s="52" t="s">
        <v>12</v>
      </c>
      <c r="E552" s="92">
        <v>45365</v>
      </c>
      <c r="F552" s="92">
        <v>45372</v>
      </c>
      <c r="G552" s="16">
        <v>400000000000</v>
      </c>
      <c r="H552" s="20">
        <v>0.5</v>
      </c>
      <c r="I552" s="19">
        <v>455000000000</v>
      </c>
      <c r="J552" s="18">
        <v>0.45</v>
      </c>
      <c r="K552" s="18">
        <v>0.5</v>
      </c>
      <c r="L552" s="17">
        <v>400000000000</v>
      </c>
      <c r="M552" s="18">
        <v>0.5</v>
      </c>
      <c r="N552" s="18">
        <v>0.48736263736263741</v>
      </c>
    </row>
    <row r="553" spans="1:14" x14ac:dyDescent="0.25">
      <c r="A553" s="92">
        <v>45364</v>
      </c>
      <c r="B553" s="51" t="s">
        <v>49</v>
      </c>
      <c r="C553" s="52" t="s">
        <v>35</v>
      </c>
      <c r="D553" s="52" t="s">
        <v>13</v>
      </c>
      <c r="E553" s="92">
        <v>45365</v>
      </c>
      <c r="F553" s="92">
        <v>45379</v>
      </c>
      <c r="G553" s="16">
        <v>270000000000</v>
      </c>
      <c r="H553" s="20">
        <v>0.55000000000000004</v>
      </c>
      <c r="I553" s="19">
        <v>207000000000</v>
      </c>
      <c r="J553" s="18">
        <v>0.45</v>
      </c>
      <c r="K553" s="18">
        <v>0.55000000000000004</v>
      </c>
      <c r="L553" s="17">
        <v>207000000000</v>
      </c>
      <c r="M553" s="18">
        <v>0.55000000000000004</v>
      </c>
      <c r="N553" s="18">
        <v>0.5374396135265701</v>
      </c>
    </row>
    <row r="554" spans="1:14" x14ac:dyDescent="0.25">
      <c r="A554" s="92">
        <v>45364</v>
      </c>
      <c r="B554" s="51" t="s">
        <v>49</v>
      </c>
      <c r="C554" s="52" t="s">
        <v>35</v>
      </c>
      <c r="D554" s="52" t="s">
        <v>14</v>
      </c>
      <c r="E554" s="92">
        <v>45365</v>
      </c>
      <c r="F554" s="92">
        <v>45393</v>
      </c>
      <c r="G554" s="16">
        <v>200000000000</v>
      </c>
      <c r="H554" s="20">
        <v>0.85</v>
      </c>
      <c r="I554" s="19"/>
      <c r="J554" s="18"/>
      <c r="K554" s="18"/>
      <c r="L554" s="17"/>
      <c r="M554" s="18"/>
      <c r="N554" s="18"/>
    </row>
    <row r="555" spans="1:14" x14ac:dyDescent="0.25">
      <c r="A555" s="92">
        <v>45364</v>
      </c>
      <c r="B555" s="51" t="s">
        <v>49</v>
      </c>
      <c r="C555" s="52" t="s">
        <v>35</v>
      </c>
      <c r="D555" s="52" t="s">
        <v>15</v>
      </c>
      <c r="E555" s="92">
        <v>45365</v>
      </c>
      <c r="F555" s="92">
        <v>45456</v>
      </c>
      <c r="G555" s="16">
        <v>50000000000</v>
      </c>
      <c r="H555" s="20">
        <v>1.33</v>
      </c>
      <c r="I555" s="19">
        <v>8600000000</v>
      </c>
      <c r="J555" s="18">
        <v>1</v>
      </c>
      <c r="K555" s="18">
        <v>1.32</v>
      </c>
      <c r="L555" s="17">
        <v>8600000000</v>
      </c>
      <c r="M555" s="18">
        <v>1.32</v>
      </c>
      <c r="N555" s="18">
        <v>1.084418604651163</v>
      </c>
    </row>
    <row r="556" spans="1:14" x14ac:dyDescent="0.25">
      <c r="A556" s="92">
        <v>45364</v>
      </c>
      <c r="B556" s="51" t="s">
        <v>49</v>
      </c>
      <c r="C556" s="52" t="s">
        <v>35</v>
      </c>
      <c r="D556" s="52" t="s">
        <v>16</v>
      </c>
      <c r="E556" s="92">
        <v>45365</v>
      </c>
      <c r="F556" s="92">
        <v>45547</v>
      </c>
      <c r="G556" s="16">
        <v>40000000000</v>
      </c>
      <c r="H556" s="20">
        <v>1.38</v>
      </c>
      <c r="I556" s="19"/>
      <c r="J556" s="18"/>
      <c r="K556" s="18"/>
      <c r="L556" s="17"/>
      <c r="M556" s="18"/>
      <c r="N556" s="18"/>
    </row>
    <row r="557" spans="1:14" x14ac:dyDescent="0.25">
      <c r="A557" s="92">
        <v>45364</v>
      </c>
      <c r="B557" s="51" t="s">
        <v>49</v>
      </c>
      <c r="C557" s="52" t="s">
        <v>35</v>
      </c>
      <c r="D557" s="52" t="s">
        <v>17</v>
      </c>
      <c r="E557" s="92">
        <v>45365</v>
      </c>
      <c r="F557" s="92">
        <v>45729</v>
      </c>
      <c r="G557" s="16">
        <v>40000000000</v>
      </c>
      <c r="H557" s="20">
        <v>1.4</v>
      </c>
      <c r="I557" s="19">
        <v>300000000</v>
      </c>
      <c r="J557" s="18">
        <v>1</v>
      </c>
      <c r="K557" s="18">
        <v>1</v>
      </c>
      <c r="L557" s="17">
        <v>300000000</v>
      </c>
      <c r="M557" s="18">
        <v>1</v>
      </c>
      <c r="N557" s="18">
        <v>1</v>
      </c>
    </row>
    <row r="558" spans="1:14" x14ac:dyDescent="0.25">
      <c r="A558" s="92">
        <v>45364</v>
      </c>
      <c r="B558" s="51" t="s">
        <v>49</v>
      </c>
      <c r="C558" s="52" t="s">
        <v>34</v>
      </c>
      <c r="D558" s="52" t="s">
        <v>12</v>
      </c>
      <c r="E558" s="92">
        <v>45365</v>
      </c>
      <c r="F558" s="92">
        <v>45372</v>
      </c>
      <c r="G558" s="16">
        <v>5000000</v>
      </c>
      <c r="H558" s="20">
        <v>0.45</v>
      </c>
      <c r="I558" s="19">
        <v>23000000</v>
      </c>
      <c r="J558" s="18">
        <v>0.2</v>
      </c>
      <c r="K558" s="18">
        <v>0.4</v>
      </c>
      <c r="L558" s="17">
        <v>5000000</v>
      </c>
      <c r="M558" s="18">
        <v>0.2</v>
      </c>
      <c r="N558" s="18">
        <v>0.2434782608695652</v>
      </c>
    </row>
    <row r="559" spans="1:14" x14ac:dyDescent="0.25">
      <c r="A559" s="92">
        <v>45364</v>
      </c>
      <c r="B559" s="51" t="s">
        <v>49</v>
      </c>
      <c r="C559" s="52" t="s">
        <v>34</v>
      </c>
      <c r="D559" s="52" t="s">
        <v>13</v>
      </c>
      <c r="E559" s="92">
        <v>45365</v>
      </c>
      <c r="F559" s="92">
        <v>45379</v>
      </c>
      <c r="G559" s="16">
        <v>5000000</v>
      </c>
      <c r="H559" s="20">
        <v>0.52</v>
      </c>
      <c r="I559" s="19">
        <v>24000000</v>
      </c>
      <c r="J559" s="18">
        <v>0.2</v>
      </c>
      <c r="K559" s="18">
        <v>0.51</v>
      </c>
      <c r="L559" s="17">
        <v>5000000</v>
      </c>
      <c r="M559" s="18">
        <v>0.25</v>
      </c>
      <c r="N559" s="18">
        <v>0.30041666666666672</v>
      </c>
    </row>
    <row r="560" spans="1:14" x14ac:dyDescent="0.25">
      <c r="A560" s="92">
        <v>45364</v>
      </c>
      <c r="B560" s="51" t="s">
        <v>49</v>
      </c>
      <c r="C560" s="52" t="s">
        <v>34</v>
      </c>
      <c r="D560" s="52" t="s">
        <v>14</v>
      </c>
      <c r="E560" s="92">
        <v>45365</v>
      </c>
      <c r="F560" s="92">
        <v>45393</v>
      </c>
      <c r="G560" s="17">
        <v>5000000</v>
      </c>
      <c r="H560" s="20">
        <v>0.55000000000000004</v>
      </c>
      <c r="I560" s="19">
        <v>20000000</v>
      </c>
      <c r="J560" s="18">
        <v>0.28000000000000003</v>
      </c>
      <c r="K560" s="18">
        <v>0.55000000000000004</v>
      </c>
      <c r="L560" s="17">
        <v>5000000</v>
      </c>
      <c r="M560" s="18">
        <v>0.28000000000000003</v>
      </c>
      <c r="N560" s="18">
        <v>0.39750000000000002</v>
      </c>
    </row>
    <row r="561" spans="1:14" x14ac:dyDescent="0.25">
      <c r="A561" s="92">
        <v>45364</v>
      </c>
      <c r="B561" s="51" t="s">
        <v>49</v>
      </c>
      <c r="C561" s="52" t="s">
        <v>34</v>
      </c>
      <c r="D561" s="52" t="s">
        <v>15</v>
      </c>
      <c r="E561" s="92">
        <v>45365</v>
      </c>
      <c r="F561" s="92">
        <v>45456</v>
      </c>
      <c r="G561" s="16">
        <v>60000000</v>
      </c>
      <c r="H561" s="20">
        <v>1.1200000000000001</v>
      </c>
      <c r="I561" s="19">
        <v>69020000</v>
      </c>
      <c r="J561" s="18">
        <v>0.5</v>
      </c>
      <c r="K561" s="18">
        <v>1.1200000000000001</v>
      </c>
      <c r="L561" s="17">
        <v>60000000</v>
      </c>
      <c r="M561" s="18">
        <v>1.1200000000000001</v>
      </c>
      <c r="N561" s="18">
        <v>1.02709939148073</v>
      </c>
    </row>
    <row r="562" spans="1:14" x14ac:dyDescent="0.25">
      <c r="A562" s="92">
        <v>45364</v>
      </c>
      <c r="B562" s="51" t="s">
        <v>49</v>
      </c>
      <c r="C562" s="52" t="s">
        <v>34</v>
      </c>
      <c r="D562" s="52" t="s">
        <v>16</v>
      </c>
      <c r="E562" s="92">
        <v>45365</v>
      </c>
      <c r="F562" s="92">
        <v>45547</v>
      </c>
      <c r="G562" s="16">
        <v>25000000</v>
      </c>
      <c r="H562" s="20">
        <v>1.1599999999999999</v>
      </c>
      <c r="I562" s="19"/>
      <c r="J562" s="18"/>
      <c r="K562" s="18"/>
      <c r="L562" s="17"/>
      <c r="M562" s="18"/>
      <c r="N562" s="18"/>
    </row>
    <row r="563" spans="1:14" x14ac:dyDescent="0.25">
      <c r="A563" s="92">
        <v>45364</v>
      </c>
      <c r="B563" s="51" t="s">
        <v>49</v>
      </c>
      <c r="C563" s="52" t="s">
        <v>34</v>
      </c>
      <c r="D563" s="52" t="s">
        <v>17</v>
      </c>
      <c r="E563" s="92">
        <v>45365</v>
      </c>
      <c r="F563" s="92">
        <v>45729</v>
      </c>
      <c r="G563" s="16">
        <v>25000000</v>
      </c>
      <c r="H563" s="20">
        <v>1.18</v>
      </c>
      <c r="I563" s="19">
        <v>14300000</v>
      </c>
      <c r="J563" s="18">
        <v>1</v>
      </c>
      <c r="K563" s="18">
        <v>1.18</v>
      </c>
      <c r="L563" s="17">
        <v>14300000</v>
      </c>
      <c r="M563" s="18">
        <v>1.18</v>
      </c>
      <c r="N563" s="18">
        <v>1.153846153846154</v>
      </c>
    </row>
    <row r="564" spans="1:14" x14ac:dyDescent="0.25">
      <c r="A564" s="92">
        <v>45371</v>
      </c>
      <c r="B564" s="51" t="s">
        <v>49</v>
      </c>
      <c r="C564" s="52" t="s">
        <v>35</v>
      </c>
      <c r="D564" s="52" t="s">
        <v>12</v>
      </c>
      <c r="E564" s="92">
        <v>45372</v>
      </c>
      <c r="F564" s="92">
        <v>45379</v>
      </c>
      <c r="G564" s="16">
        <v>400000000000</v>
      </c>
      <c r="H564" s="20">
        <v>0.5</v>
      </c>
      <c r="I564" s="19">
        <v>132000000000</v>
      </c>
      <c r="J564" s="18">
        <v>0.5</v>
      </c>
      <c r="K564" s="18">
        <v>0.5</v>
      </c>
      <c r="L564" s="17">
        <v>132000000000</v>
      </c>
      <c r="M564" s="18">
        <v>0.5</v>
      </c>
      <c r="N564" s="18">
        <v>0.5</v>
      </c>
    </row>
    <row r="565" spans="1:14" x14ac:dyDescent="0.25">
      <c r="A565" s="92">
        <v>45371</v>
      </c>
      <c r="B565" s="51" t="s">
        <v>49</v>
      </c>
      <c r="C565" s="52" t="s">
        <v>35</v>
      </c>
      <c r="D565" s="52" t="s">
        <v>13</v>
      </c>
      <c r="E565" s="92">
        <v>45372</v>
      </c>
      <c r="F565" s="92">
        <v>45386</v>
      </c>
      <c r="G565" s="16">
        <v>270000000000</v>
      </c>
      <c r="H565" s="20">
        <v>0.55000000000000004</v>
      </c>
      <c r="I565" s="19">
        <v>50000000000</v>
      </c>
      <c r="J565" s="18">
        <v>0.55000000000000004</v>
      </c>
      <c r="K565" s="18">
        <v>0.55000000000000004</v>
      </c>
      <c r="L565" s="17">
        <v>50000000000</v>
      </c>
      <c r="M565" s="18">
        <v>0.55000000000000004</v>
      </c>
      <c r="N565" s="18">
        <v>0.55000000000000004</v>
      </c>
    </row>
    <row r="566" spans="1:14" x14ac:dyDescent="0.25">
      <c r="A566" s="92">
        <v>45371</v>
      </c>
      <c r="B566" s="51" t="s">
        <v>49</v>
      </c>
      <c r="C566" s="52" t="s">
        <v>35</v>
      </c>
      <c r="D566" s="52" t="s">
        <v>14</v>
      </c>
      <c r="E566" s="92">
        <v>45372</v>
      </c>
      <c r="F566" s="92">
        <v>45400</v>
      </c>
      <c r="G566" s="16">
        <v>200000000000</v>
      </c>
      <c r="H566" s="20">
        <v>0.85</v>
      </c>
      <c r="I566" s="19">
        <v>40000000000</v>
      </c>
      <c r="J566" s="18">
        <v>0.8</v>
      </c>
      <c r="K566" s="18">
        <v>0.8</v>
      </c>
      <c r="L566" s="17">
        <v>40000000000</v>
      </c>
      <c r="M566" s="18">
        <v>0.8</v>
      </c>
      <c r="N566" s="18">
        <v>0.8</v>
      </c>
    </row>
    <row r="567" spans="1:14" x14ac:dyDescent="0.25">
      <c r="A567" s="92">
        <v>45371</v>
      </c>
      <c r="B567" s="51" t="s">
        <v>49</v>
      </c>
      <c r="C567" s="52" t="s">
        <v>35</v>
      </c>
      <c r="D567" s="52" t="s">
        <v>15</v>
      </c>
      <c r="E567" s="92">
        <v>45372</v>
      </c>
      <c r="F567" s="92">
        <v>45463</v>
      </c>
      <c r="G567" s="16">
        <v>50000000000</v>
      </c>
      <c r="H567" s="20">
        <v>1.33</v>
      </c>
      <c r="I567" s="19">
        <v>200000000</v>
      </c>
      <c r="J567" s="18">
        <v>1.3</v>
      </c>
      <c r="K567" s="18">
        <v>1.3</v>
      </c>
      <c r="L567" s="17">
        <v>200000000</v>
      </c>
      <c r="M567" s="18">
        <v>1.3</v>
      </c>
      <c r="N567" s="18">
        <v>1.3</v>
      </c>
    </row>
    <row r="568" spans="1:14" x14ac:dyDescent="0.25">
      <c r="A568" s="92">
        <v>45371</v>
      </c>
      <c r="B568" s="51" t="s">
        <v>49</v>
      </c>
      <c r="C568" s="52" t="s">
        <v>35</v>
      </c>
      <c r="D568" s="52" t="s">
        <v>16</v>
      </c>
      <c r="E568" s="92">
        <v>45372</v>
      </c>
      <c r="F568" s="92">
        <v>45554</v>
      </c>
      <c r="G568" s="16">
        <v>40000000000</v>
      </c>
      <c r="H568" s="20">
        <v>1.38</v>
      </c>
      <c r="I568" s="19"/>
      <c r="J568" s="18"/>
      <c r="K568" s="18"/>
      <c r="L568" s="17"/>
      <c r="M568" s="18"/>
      <c r="N568" s="18"/>
    </row>
    <row r="569" spans="1:14" x14ac:dyDescent="0.25">
      <c r="A569" s="92">
        <v>45371</v>
      </c>
      <c r="B569" s="51" t="s">
        <v>49</v>
      </c>
      <c r="C569" s="52" t="s">
        <v>35</v>
      </c>
      <c r="D569" s="52" t="s">
        <v>17</v>
      </c>
      <c r="E569" s="92">
        <v>45372</v>
      </c>
      <c r="F569" s="92">
        <v>45736</v>
      </c>
      <c r="G569" s="16">
        <v>40000000000</v>
      </c>
      <c r="H569" s="20">
        <v>1.4</v>
      </c>
      <c r="I569" s="19"/>
      <c r="J569" s="18"/>
      <c r="K569" s="18"/>
      <c r="L569" s="17"/>
      <c r="M569" s="18"/>
      <c r="N569" s="18"/>
    </row>
    <row r="570" spans="1:14" x14ac:dyDescent="0.25">
      <c r="A570" s="92">
        <v>45371</v>
      </c>
      <c r="B570" s="51" t="s">
        <v>50</v>
      </c>
      <c r="C570" s="52" t="s">
        <v>35</v>
      </c>
      <c r="D570" s="52" t="s">
        <v>37</v>
      </c>
      <c r="E570" s="92">
        <v>45373</v>
      </c>
      <c r="F570" s="92">
        <v>46468</v>
      </c>
      <c r="G570" s="16" t="s">
        <v>54</v>
      </c>
      <c r="H570" s="20">
        <v>4.5</v>
      </c>
      <c r="I570" s="19">
        <v>148000000000</v>
      </c>
      <c r="J570" s="18">
        <v>5</v>
      </c>
      <c r="K570" s="18">
        <v>5.5</v>
      </c>
      <c r="L570" s="17">
        <v>140000000000</v>
      </c>
      <c r="M570" s="21"/>
      <c r="N570" s="18">
        <v>5.2472972972973002</v>
      </c>
    </row>
    <row r="571" spans="1:14" x14ac:dyDescent="0.25">
      <c r="A571" s="92">
        <v>45371</v>
      </c>
      <c r="B571" s="51" t="s">
        <v>49</v>
      </c>
      <c r="C571" s="52" t="s">
        <v>34</v>
      </c>
      <c r="D571" s="52" t="s">
        <v>12</v>
      </c>
      <c r="E571" s="92">
        <v>45372</v>
      </c>
      <c r="F571" s="92">
        <v>45379</v>
      </c>
      <c r="G571" s="16">
        <v>5000000</v>
      </c>
      <c r="H571" s="20">
        <v>0.45</v>
      </c>
      <c r="I571" s="19">
        <v>8000000</v>
      </c>
      <c r="J571" s="18">
        <v>0.2</v>
      </c>
      <c r="K571" s="18">
        <v>0.2</v>
      </c>
      <c r="L571" s="17">
        <v>5000000</v>
      </c>
      <c r="M571" s="18">
        <v>0.2</v>
      </c>
      <c r="N571" s="18">
        <v>0.2</v>
      </c>
    </row>
    <row r="572" spans="1:14" x14ac:dyDescent="0.25">
      <c r="A572" s="92">
        <v>45371</v>
      </c>
      <c r="B572" s="51" t="s">
        <v>49</v>
      </c>
      <c r="C572" s="52" t="s">
        <v>34</v>
      </c>
      <c r="D572" s="52" t="s">
        <v>13</v>
      </c>
      <c r="E572" s="92">
        <v>45372</v>
      </c>
      <c r="F572" s="92">
        <v>45386</v>
      </c>
      <c r="G572" s="16">
        <v>5000000</v>
      </c>
      <c r="H572" s="20">
        <v>0.52</v>
      </c>
      <c r="I572" s="19">
        <v>9000000</v>
      </c>
      <c r="J572" s="18">
        <v>0.25</v>
      </c>
      <c r="K572" s="18">
        <v>0.35</v>
      </c>
      <c r="L572" s="17">
        <v>5000000</v>
      </c>
      <c r="M572" s="18">
        <v>0.25</v>
      </c>
      <c r="N572" s="18">
        <v>0.27666666666666673</v>
      </c>
    </row>
    <row r="573" spans="1:14" x14ac:dyDescent="0.25">
      <c r="A573" s="92">
        <v>45371</v>
      </c>
      <c r="B573" s="51" t="s">
        <v>49</v>
      </c>
      <c r="C573" s="52" t="s">
        <v>34</v>
      </c>
      <c r="D573" s="52" t="s">
        <v>14</v>
      </c>
      <c r="E573" s="92">
        <v>45372</v>
      </c>
      <c r="F573" s="92">
        <v>45400</v>
      </c>
      <c r="G573" s="17">
        <v>5000000</v>
      </c>
      <c r="H573" s="20">
        <v>0.55000000000000004</v>
      </c>
      <c r="I573" s="19">
        <v>8000000</v>
      </c>
      <c r="J573" s="18">
        <v>0.28000000000000003</v>
      </c>
      <c r="K573" s="18">
        <v>0.45</v>
      </c>
      <c r="L573" s="17">
        <v>5000000</v>
      </c>
      <c r="M573" s="18">
        <v>0.28000000000000003</v>
      </c>
      <c r="N573" s="18">
        <v>0.34375</v>
      </c>
    </row>
    <row r="574" spans="1:14" x14ac:dyDescent="0.25">
      <c r="A574" s="92">
        <v>45371</v>
      </c>
      <c r="B574" s="51" t="s">
        <v>49</v>
      </c>
      <c r="C574" s="52" t="s">
        <v>34</v>
      </c>
      <c r="D574" s="52" t="s">
        <v>15</v>
      </c>
      <c r="E574" s="92">
        <v>45372</v>
      </c>
      <c r="F574" s="92">
        <v>45463</v>
      </c>
      <c r="G574" s="16">
        <v>60000000</v>
      </c>
      <c r="H574" s="20">
        <v>1.1200000000000001</v>
      </c>
      <c r="I574" s="19">
        <v>30050000</v>
      </c>
      <c r="J574" s="18">
        <v>1.1000000000000001</v>
      </c>
      <c r="K574" s="18">
        <v>1.1200000000000001</v>
      </c>
      <c r="L574" s="17">
        <v>30050000</v>
      </c>
      <c r="M574" s="18">
        <v>1.1200000000000001</v>
      </c>
      <c r="N574" s="18">
        <v>1.119966722129784</v>
      </c>
    </row>
    <row r="575" spans="1:14" x14ac:dyDescent="0.25">
      <c r="A575" s="92">
        <v>45371</v>
      </c>
      <c r="B575" s="51" t="s">
        <v>49</v>
      </c>
      <c r="C575" s="52" t="s">
        <v>34</v>
      </c>
      <c r="D575" s="52" t="s">
        <v>16</v>
      </c>
      <c r="E575" s="92">
        <v>45372</v>
      </c>
      <c r="F575" s="92">
        <v>45554</v>
      </c>
      <c r="G575" s="16">
        <v>25000000</v>
      </c>
      <c r="H575" s="20">
        <v>1.1599999999999999</v>
      </c>
      <c r="I575" s="19"/>
      <c r="J575" s="18"/>
      <c r="K575" s="18"/>
      <c r="L575" s="17"/>
      <c r="M575" s="18"/>
      <c r="N575" s="18"/>
    </row>
    <row r="576" spans="1:14" x14ac:dyDescent="0.25">
      <c r="A576" s="92">
        <v>45371</v>
      </c>
      <c r="B576" s="51" t="s">
        <v>49</v>
      </c>
      <c r="C576" s="52" t="s">
        <v>34</v>
      </c>
      <c r="D576" s="52" t="s">
        <v>17</v>
      </c>
      <c r="E576" s="92">
        <v>45372</v>
      </c>
      <c r="F576" s="92">
        <v>45736</v>
      </c>
      <c r="G576" s="16">
        <v>25000000</v>
      </c>
      <c r="H576" s="20">
        <v>1.18</v>
      </c>
      <c r="I576" s="19">
        <v>20000000</v>
      </c>
      <c r="J576" s="18">
        <v>1.1499999999999999</v>
      </c>
      <c r="K576" s="18">
        <v>1.1499999999999999</v>
      </c>
      <c r="L576" s="17">
        <v>20000000</v>
      </c>
      <c r="M576" s="18">
        <v>1.1499999999999999</v>
      </c>
      <c r="N576" s="18">
        <v>1.1499999999999999</v>
      </c>
    </row>
    <row r="577" spans="1:14" x14ac:dyDescent="0.25">
      <c r="A577" s="92">
        <v>45378</v>
      </c>
      <c r="B577" s="51" t="s">
        <v>49</v>
      </c>
      <c r="C577" s="52" t="s">
        <v>35</v>
      </c>
      <c r="D577" s="52" t="s">
        <v>12</v>
      </c>
      <c r="E577" s="92">
        <v>45379</v>
      </c>
      <c r="F577" s="92">
        <v>45386</v>
      </c>
      <c r="G577" s="16">
        <v>500000000000</v>
      </c>
      <c r="H577" s="20">
        <v>0.5</v>
      </c>
      <c r="I577" s="19">
        <v>103000000000</v>
      </c>
      <c r="J577" s="18">
        <v>0.45</v>
      </c>
      <c r="K577" s="18">
        <v>0.5</v>
      </c>
      <c r="L577" s="17">
        <v>103000000000</v>
      </c>
      <c r="M577" s="18">
        <v>0.5</v>
      </c>
      <c r="N577" s="18">
        <v>0.49854368932038828</v>
      </c>
    </row>
    <row r="578" spans="1:14" x14ac:dyDescent="0.25">
      <c r="A578" s="92">
        <v>45378</v>
      </c>
      <c r="B578" s="51" t="s">
        <v>49</v>
      </c>
      <c r="C578" s="52" t="s">
        <v>35</v>
      </c>
      <c r="D578" s="52" t="s">
        <v>13</v>
      </c>
      <c r="E578" s="92">
        <v>45379</v>
      </c>
      <c r="F578" s="92">
        <v>45393</v>
      </c>
      <c r="G578" s="16">
        <v>170000000000</v>
      </c>
      <c r="H578" s="20">
        <v>0.55000000000000004</v>
      </c>
      <c r="I578" s="19">
        <v>53000000000</v>
      </c>
      <c r="J578" s="18">
        <v>0.5</v>
      </c>
      <c r="K578" s="18">
        <v>0.55000000000000004</v>
      </c>
      <c r="L578" s="17">
        <v>53000000000</v>
      </c>
      <c r="M578" s="18">
        <v>0.55000000000000004</v>
      </c>
      <c r="N578" s="18">
        <v>0.54716981132075482</v>
      </c>
    </row>
    <row r="579" spans="1:14" x14ac:dyDescent="0.25">
      <c r="A579" s="92">
        <v>45378</v>
      </c>
      <c r="B579" s="51" t="s">
        <v>49</v>
      </c>
      <c r="C579" s="52" t="s">
        <v>35</v>
      </c>
      <c r="D579" s="52" t="s">
        <v>14</v>
      </c>
      <c r="E579" s="92">
        <v>45379</v>
      </c>
      <c r="F579" s="92">
        <v>45407</v>
      </c>
      <c r="G579" s="16">
        <v>200000000000</v>
      </c>
      <c r="H579" s="20">
        <v>0.85</v>
      </c>
      <c r="I579" s="19">
        <v>2000000000</v>
      </c>
      <c r="J579" s="18">
        <v>0.75</v>
      </c>
      <c r="K579" s="18">
        <v>0.75</v>
      </c>
      <c r="L579" s="17">
        <v>2000000000</v>
      </c>
      <c r="M579" s="18">
        <v>0.75</v>
      </c>
      <c r="N579" s="18">
        <v>0.75</v>
      </c>
    </row>
    <row r="580" spans="1:14" x14ac:dyDescent="0.25">
      <c r="A580" s="92">
        <v>45378</v>
      </c>
      <c r="B580" s="51" t="s">
        <v>49</v>
      </c>
      <c r="C580" s="52" t="s">
        <v>35</v>
      </c>
      <c r="D580" s="52" t="s">
        <v>15</v>
      </c>
      <c r="E580" s="92">
        <v>45379</v>
      </c>
      <c r="F580" s="92">
        <v>45470</v>
      </c>
      <c r="G580" s="16">
        <v>50000000000</v>
      </c>
      <c r="H580" s="20">
        <v>1.33</v>
      </c>
      <c r="I580" s="19"/>
      <c r="J580" s="18"/>
      <c r="K580" s="18"/>
      <c r="L580" s="17"/>
      <c r="M580" s="18"/>
      <c r="N580" s="18"/>
    </row>
    <row r="581" spans="1:14" x14ac:dyDescent="0.25">
      <c r="A581" s="92">
        <v>45378</v>
      </c>
      <c r="B581" s="51" t="s">
        <v>49</v>
      </c>
      <c r="C581" s="52" t="s">
        <v>35</v>
      </c>
      <c r="D581" s="52" t="s">
        <v>16</v>
      </c>
      <c r="E581" s="92">
        <v>45379</v>
      </c>
      <c r="F581" s="92">
        <v>45561</v>
      </c>
      <c r="G581" s="16">
        <v>40000000000</v>
      </c>
      <c r="H581" s="20">
        <v>1.38</v>
      </c>
      <c r="I581" s="19"/>
      <c r="J581" s="18"/>
      <c r="K581" s="18"/>
      <c r="L581" s="17"/>
      <c r="M581" s="18"/>
      <c r="N581" s="18"/>
    </row>
    <row r="582" spans="1:14" x14ac:dyDescent="0.25">
      <c r="A582" s="92">
        <v>45378</v>
      </c>
      <c r="B582" s="51" t="s">
        <v>49</v>
      </c>
      <c r="C582" s="52" t="s">
        <v>35</v>
      </c>
      <c r="D582" s="52" t="s">
        <v>17</v>
      </c>
      <c r="E582" s="92">
        <v>45379</v>
      </c>
      <c r="F582" s="92">
        <v>45743</v>
      </c>
      <c r="G582" s="16">
        <v>40000000000</v>
      </c>
      <c r="H582" s="20">
        <v>1.4</v>
      </c>
      <c r="I582" s="19"/>
      <c r="J582" s="18"/>
      <c r="K582" s="18"/>
      <c r="L582" s="17"/>
      <c r="M582" s="18"/>
      <c r="N582" s="18"/>
    </row>
    <row r="583" spans="1:14" x14ac:dyDescent="0.25">
      <c r="A583" s="92">
        <v>45378</v>
      </c>
      <c r="B583" s="51" t="s">
        <v>49</v>
      </c>
      <c r="C583" s="52" t="s">
        <v>34</v>
      </c>
      <c r="D583" s="52" t="s">
        <v>12</v>
      </c>
      <c r="E583" s="92">
        <v>45379</v>
      </c>
      <c r="F583" s="92">
        <v>45386</v>
      </c>
      <c r="G583" s="16">
        <v>5000000</v>
      </c>
      <c r="H583" s="20">
        <v>0.45</v>
      </c>
      <c r="I583" s="19">
        <v>19000000</v>
      </c>
      <c r="J583" s="18">
        <v>0.2</v>
      </c>
      <c r="K583" s="18">
        <v>0.28000000000000003</v>
      </c>
      <c r="L583" s="17">
        <v>5000000</v>
      </c>
      <c r="M583" s="18">
        <v>0.2</v>
      </c>
      <c r="N583" s="18">
        <v>0.20947368421052631</v>
      </c>
    </row>
    <row r="584" spans="1:14" x14ac:dyDescent="0.25">
      <c r="A584" s="92">
        <v>45378</v>
      </c>
      <c r="B584" s="51" t="s">
        <v>49</v>
      </c>
      <c r="C584" s="52" t="s">
        <v>34</v>
      </c>
      <c r="D584" s="52" t="s">
        <v>13</v>
      </c>
      <c r="E584" s="92">
        <v>45379</v>
      </c>
      <c r="F584" s="92">
        <v>45393</v>
      </c>
      <c r="G584" s="16">
        <v>5000000</v>
      </c>
      <c r="H584" s="20">
        <v>0.52</v>
      </c>
      <c r="I584" s="19">
        <v>18000000</v>
      </c>
      <c r="J584" s="18">
        <v>0.22</v>
      </c>
      <c r="K584" s="18">
        <v>0.43</v>
      </c>
      <c r="L584" s="17">
        <v>5000000</v>
      </c>
      <c r="M584" s="18">
        <v>0.25</v>
      </c>
      <c r="N584" s="18">
        <v>0.27777777777777779</v>
      </c>
    </row>
    <row r="585" spans="1:14" x14ac:dyDescent="0.25">
      <c r="A585" s="92">
        <v>45378</v>
      </c>
      <c r="B585" s="51" t="s">
        <v>49</v>
      </c>
      <c r="C585" s="52" t="s">
        <v>34</v>
      </c>
      <c r="D585" s="52" t="s">
        <v>14</v>
      </c>
      <c r="E585" s="92">
        <v>45379</v>
      </c>
      <c r="F585" s="92">
        <v>45407</v>
      </c>
      <c r="G585" s="17">
        <v>5000000</v>
      </c>
      <c r="H585" s="20">
        <v>0.55000000000000004</v>
      </c>
      <c r="I585" s="19">
        <v>13000000</v>
      </c>
      <c r="J585" s="18">
        <v>0.27</v>
      </c>
      <c r="K585" s="18">
        <v>0.45</v>
      </c>
      <c r="L585" s="17">
        <v>5000000</v>
      </c>
      <c r="M585" s="18">
        <v>0.28000000000000003</v>
      </c>
      <c r="N585" s="18">
        <v>0.33076923076923082</v>
      </c>
    </row>
    <row r="586" spans="1:14" x14ac:dyDescent="0.25">
      <c r="A586" s="92">
        <v>45378</v>
      </c>
      <c r="B586" s="51" t="s">
        <v>49</v>
      </c>
      <c r="C586" s="52" t="s">
        <v>34</v>
      </c>
      <c r="D586" s="52" t="s">
        <v>15</v>
      </c>
      <c r="E586" s="92">
        <v>45379</v>
      </c>
      <c r="F586" s="92">
        <v>45470</v>
      </c>
      <c r="G586" s="16">
        <v>60000000</v>
      </c>
      <c r="H586" s="20">
        <v>1.1200000000000001</v>
      </c>
      <c r="I586" s="19">
        <v>26000000</v>
      </c>
      <c r="J586" s="18">
        <v>0.56000000000000005</v>
      </c>
      <c r="K586" s="18">
        <v>1.1200000000000001</v>
      </c>
      <c r="L586" s="17">
        <v>26000000</v>
      </c>
      <c r="M586" s="18">
        <v>1.1200000000000001</v>
      </c>
      <c r="N586" s="18">
        <v>0.99076923076923074</v>
      </c>
    </row>
    <row r="587" spans="1:14" x14ac:dyDescent="0.25">
      <c r="A587" s="92">
        <v>45378</v>
      </c>
      <c r="B587" s="51" t="s">
        <v>49</v>
      </c>
      <c r="C587" s="52" t="s">
        <v>34</v>
      </c>
      <c r="D587" s="52" t="s">
        <v>16</v>
      </c>
      <c r="E587" s="92">
        <v>45379</v>
      </c>
      <c r="F587" s="92">
        <v>45561</v>
      </c>
      <c r="G587" s="16">
        <v>25000000</v>
      </c>
      <c r="H587" s="20">
        <v>1.1599999999999999</v>
      </c>
      <c r="I587" s="19"/>
      <c r="J587" s="18"/>
      <c r="K587" s="18"/>
      <c r="L587" s="17"/>
      <c r="M587" s="18"/>
      <c r="N587" s="18"/>
    </row>
    <row r="588" spans="1:14" x14ac:dyDescent="0.25">
      <c r="A588" s="92">
        <v>45378</v>
      </c>
      <c r="B588" s="51" t="s">
        <v>49</v>
      </c>
      <c r="C588" s="52" t="s">
        <v>34</v>
      </c>
      <c r="D588" s="52" t="s">
        <v>17</v>
      </c>
      <c r="E588" s="92">
        <v>45379</v>
      </c>
      <c r="F588" s="92">
        <v>45743</v>
      </c>
      <c r="G588" s="16">
        <v>25000000</v>
      </c>
      <c r="H588" s="20">
        <v>1.18</v>
      </c>
      <c r="I588" s="19">
        <v>20000000</v>
      </c>
      <c r="J588" s="18">
        <v>1.17</v>
      </c>
      <c r="K588" s="18">
        <v>1.17</v>
      </c>
      <c r="L588" s="17">
        <v>20000000</v>
      </c>
      <c r="M588" s="18">
        <v>1.17</v>
      </c>
      <c r="N588" s="18">
        <v>1.17</v>
      </c>
    </row>
    <row r="589" spans="1:14" x14ac:dyDescent="0.25">
      <c r="A589" s="92">
        <v>45385</v>
      </c>
      <c r="B589" s="51" t="s">
        <v>49</v>
      </c>
      <c r="C589" s="52" t="s">
        <v>35</v>
      </c>
      <c r="D589" s="52" t="s">
        <v>12</v>
      </c>
      <c r="E589" s="92">
        <v>45386</v>
      </c>
      <c r="F589" s="92">
        <v>45393</v>
      </c>
      <c r="G589" s="16">
        <v>600000000000</v>
      </c>
      <c r="H589" s="20">
        <v>0.5</v>
      </c>
      <c r="I589" s="19">
        <v>53000000000</v>
      </c>
      <c r="J589" s="18">
        <v>0.45</v>
      </c>
      <c r="K589" s="18">
        <v>0.5</v>
      </c>
      <c r="L589" s="17">
        <v>53000000000</v>
      </c>
      <c r="M589" s="18">
        <v>0.5</v>
      </c>
      <c r="N589" s="18">
        <v>0.49716981132075472</v>
      </c>
    </row>
    <row r="590" spans="1:14" x14ac:dyDescent="0.25">
      <c r="A590" s="92">
        <v>45385</v>
      </c>
      <c r="B590" s="51" t="s">
        <v>49</v>
      </c>
      <c r="C590" s="52" t="s">
        <v>35</v>
      </c>
      <c r="D590" s="52" t="s">
        <v>13</v>
      </c>
      <c r="E590" s="92">
        <v>45386</v>
      </c>
      <c r="F590" s="92">
        <v>45400</v>
      </c>
      <c r="G590" s="16">
        <v>70000000000</v>
      </c>
      <c r="H590" s="20">
        <v>0.55000000000000004</v>
      </c>
      <c r="I590" s="19"/>
      <c r="J590" s="18"/>
      <c r="K590" s="18"/>
      <c r="L590" s="17"/>
      <c r="M590" s="18"/>
      <c r="N590" s="18"/>
    </row>
    <row r="591" spans="1:14" x14ac:dyDescent="0.25">
      <c r="A591" s="92">
        <v>45385</v>
      </c>
      <c r="B591" s="51" t="s">
        <v>49</v>
      </c>
      <c r="C591" s="52" t="s">
        <v>35</v>
      </c>
      <c r="D591" s="52" t="s">
        <v>14</v>
      </c>
      <c r="E591" s="92">
        <v>45386</v>
      </c>
      <c r="F591" s="92">
        <v>45414</v>
      </c>
      <c r="G591" s="16">
        <v>200000000000</v>
      </c>
      <c r="H591" s="20">
        <v>0.85</v>
      </c>
      <c r="I591" s="19"/>
      <c r="J591" s="18"/>
      <c r="K591" s="18"/>
      <c r="L591" s="17"/>
      <c r="M591" s="18"/>
      <c r="N591" s="18"/>
    </row>
    <row r="592" spans="1:14" x14ac:dyDescent="0.25">
      <c r="A592" s="92">
        <v>45385</v>
      </c>
      <c r="B592" s="51" t="s">
        <v>49</v>
      </c>
      <c r="C592" s="52" t="s">
        <v>35</v>
      </c>
      <c r="D592" s="52" t="s">
        <v>15</v>
      </c>
      <c r="E592" s="92">
        <v>45386</v>
      </c>
      <c r="F592" s="92">
        <v>45477</v>
      </c>
      <c r="G592" s="16">
        <v>50000000000</v>
      </c>
      <c r="H592" s="20">
        <v>1.33</v>
      </c>
      <c r="I592" s="19">
        <v>3200000000</v>
      </c>
      <c r="J592" s="18">
        <v>1.1000000000000001</v>
      </c>
      <c r="K592" s="18">
        <v>1.1000000000000001</v>
      </c>
      <c r="L592" s="17">
        <v>3200000000</v>
      </c>
      <c r="M592" s="18">
        <v>1.1000000000000001</v>
      </c>
      <c r="N592" s="18">
        <v>1.1000000000000001</v>
      </c>
    </row>
    <row r="593" spans="1:14" x14ac:dyDescent="0.25">
      <c r="A593" s="92">
        <v>45385</v>
      </c>
      <c r="B593" s="51" t="s">
        <v>49</v>
      </c>
      <c r="C593" s="52" t="s">
        <v>35</v>
      </c>
      <c r="D593" s="52" t="s">
        <v>16</v>
      </c>
      <c r="E593" s="92">
        <v>45386</v>
      </c>
      <c r="F593" s="92">
        <v>45568</v>
      </c>
      <c r="G593" s="16">
        <v>40000000000</v>
      </c>
      <c r="H593" s="20">
        <v>1.38</v>
      </c>
      <c r="I593" s="19">
        <v>2000000000</v>
      </c>
      <c r="J593" s="18">
        <v>1.3</v>
      </c>
      <c r="K593" s="18">
        <v>1.3</v>
      </c>
      <c r="L593" s="17">
        <v>2000000000</v>
      </c>
      <c r="M593" s="18">
        <v>1.3</v>
      </c>
      <c r="N593" s="18">
        <v>1.3</v>
      </c>
    </row>
    <row r="594" spans="1:14" x14ac:dyDescent="0.25">
      <c r="A594" s="92">
        <v>45385</v>
      </c>
      <c r="B594" s="51" t="s">
        <v>49</v>
      </c>
      <c r="C594" s="52" t="s">
        <v>35</v>
      </c>
      <c r="D594" s="52" t="s">
        <v>17</v>
      </c>
      <c r="E594" s="92">
        <v>45386</v>
      </c>
      <c r="F594" s="92">
        <v>45750</v>
      </c>
      <c r="G594" s="16">
        <v>40000000000</v>
      </c>
      <c r="H594" s="20">
        <v>1.4</v>
      </c>
      <c r="I594" s="19">
        <v>1200000000</v>
      </c>
      <c r="J594" s="18">
        <v>1.2</v>
      </c>
      <c r="K594" s="18">
        <v>1.4</v>
      </c>
      <c r="L594" s="17">
        <v>1200000000</v>
      </c>
      <c r="M594" s="18">
        <v>1.4</v>
      </c>
      <c r="N594" s="18">
        <v>1.2333333333333329</v>
      </c>
    </row>
    <row r="595" spans="1:14" x14ac:dyDescent="0.25">
      <c r="A595" s="92">
        <v>45385</v>
      </c>
      <c r="B595" s="51" t="s">
        <v>49</v>
      </c>
      <c r="C595" s="52" t="s">
        <v>34</v>
      </c>
      <c r="D595" s="52" t="s">
        <v>12</v>
      </c>
      <c r="E595" s="92">
        <v>45386</v>
      </c>
      <c r="F595" s="92">
        <v>45393</v>
      </c>
      <c r="G595" s="16">
        <v>5000000</v>
      </c>
      <c r="H595" s="20">
        <v>0.45</v>
      </c>
      <c r="I595" s="19">
        <v>19000000</v>
      </c>
      <c r="J595" s="18">
        <v>0.2</v>
      </c>
      <c r="K595" s="18">
        <v>0.3</v>
      </c>
      <c r="L595" s="17">
        <v>5000000</v>
      </c>
      <c r="M595" s="18">
        <v>0.2</v>
      </c>
      <c r="N595" s="18">
        <v>0.2131578947368421</v>
      </c>
    </row>
    <row r="596" spans="1:14" x14ac:dyDescent="0.25">
      <c r="A596" s="92">
        <v>45385</v>
      </c>
      <c r="B596" s="51" t="s">
        <v>49</v>
      </c>
      <c r="C596" s="52" t="s">
        <v>34</v>
      </c>
      <c r="D596" s="52" t="s">
        <v>13</v>
      </c>
      <c r="E596" s="92">
        <v>45386</v>
      </c>
      <c r="F596" s="92">
        <v>45400</v>
      </c>
      <c r="G596" s="16">
        <v>5000000</v>
      </c>
      <c r="H596" s="20">
        <v>0.52</v>
      </c>
      <c r="I596" s="19">
        <v>21000000</v>
      </c>
      <c r="J596" s="18">
        <v>0.22</v>
      </c>
      <c r="K596" s="18">
        <v>0.4</v>
      </c>
      <c r="L596" s="17">
        <v>5000000</v>
      </c>
      <c r="M596" s="18">
        <v>0.25</v>
      </c>
      <c r="N596" s="18">
        <v>0.26571428571428568</v>
      </c>
    </row>
    <row r="597" spans="1:14" x14ac:dyDescent="0.25">
      <c r="A597" s="92">
        <v>45385</v>
      </c>
      <c r="B597" s="51" t="s">
        <v>49</v>
      </c>
      <c r="C597" s="52" t="s">
        <v>34</v>
      </c>
      <c r="D597" s="52" t="s">
        <v>14</v>
      </c>
      <c r="E597" s="92">
        <v>45386</v>
      </c>
      <c r="F597" s="92">
        <v>45414</v>
      </c>
      <c r="G597" s="17">
        <v>5000000</v>
      </c>
      <c r="H597" s="20">
        <v>0.55000000000000004</v>
      </c>
      <c r="I597" s="19">
        <v>15000000</v>
      </c>
      <c r="J597" s="18">
        <v>0.27</v>
      </c>
      <c r="K597" s="18">
        <v>0.45</v>
      </c>
      <c r="L597" s="17">
        <v>5000000</v>
      </c>
      <c r="M597" s="18">
        <v>0.3</v>
      </c>
      <c r="N597" s="18">
        <v>0.32400000000000001</v>
      </c>
    </row>
    <row r="598" spans="1:14" x14ac:dyDescent="0.25">
      <c r="A598" s="92">
        <v>45385</v>
      </c>
      <c r="B598" s="51" t="s">
        <v>49</v>
      </c>
      <c r="C598" s="52" t="s">
        <v>34</v>
      </c>
      <c r="D598" s="52" t="s">
        <v>15</v>
      </c>
      <c r="E598" s="92">
        <v>45386</v>
      </c>
      <c r="F598" s="92">
        <v>45477</v>
      </c>
      <c r="G598" s="16">
        <v>60000000</v>
      </c>
      <c r="H598" s="20">
        <v>1.1200000000000001</v>
      </c>
      <c r="I598" s="19">
        <v>80250000</v>
      </c>
      <c r="J598" s="18">
        <v>0.56000000000000005</v>
      </c>
      <c r="K598" s="18">
        <v>1.1200000000000001</v>
      </c>
      <c r="L598" s="17">
        <v>60000000</v>
      </c>
      <c r="M598" s="18">
        <v>1.1200000000000001</v>
      </c>
      <c r="N598" s="18">
        <v>1.03577570093458</v>
      </c>
    </row>
    <row r="599" spans="1:14" x14ac:dyDescent="0.25">
      <c r="A599" s="92">
        <v>45385</v>
      </c>
      <c r="B599" s="51" t="s">
        <v>49</v>
      </c>
      <c r="C599" s="52" t="s">
        <v>34</v>
      </c>
      <c r="D599" s="52" t="s">
        <v>16</v>
      </c>
      <c r="E599" s="92">
        <v>45386</v>
      </c>
      <c r="F599" s="92">
        <v>45568</v>
      </c>
      <c r="G599" s="16">
        <v>25000000</v>
      </c>
      <c r="H599" s="20">
        <v>1.1599999999999999</v>
      </c>
      <c r="I599" s="19">
        <v>13000000</v>
      </c>
      <c r="J599" s="18">
        <v>1.05</v>
      </c>
      <c r="K599" s="18">
        <v>1.1499999999999999</v>
      </c>
      <c r="L599" s="17">
        <v>13000000</v>
      </c>
      <c r="M599" s="18">
        <v>1.1499999999999999</v>
      </c>
      <c r="N599" s="18">
        <v>1.1269230769230769</v>
      </c>
    </row>
    <row r="600" spans="1:14" x14ac:dyDescent="0.25">
      <c r="A600" s="92">
        <v>45385</v>
      </c>
      <c r="B600" s="51" t="s">
        <v>49</v>
      </c>
      <c r="C600" s="52" t="s">
        <v>34</v>
      </c>
      <c r="D600" s="52" t="s">
        <v>17</v>
      </c>
      <c r="E600" s="92">
        <v>45386</v>
      </c>
      <c r="F600" s="92">
        <v>45750</v>
      </c>
      <c r="G600" s="16">
        <v>25000000</v>
      </c>
      <c r="H600" s="20">
        <v>1.18</v>
      </c>
      <c r="I600" s="19">
        <v>27150000</v>
      </c>
      <c r="J600" s="18">
        <v>1</v>
      </c>
      <c r="K600" s="18">
        <v>1.18</v>
      </c>
      <c r="L600" s="17">
        <v>25000000</v>
      </c>
      <c r="M600" s="18">
        <v>1.18</v>
      </c>
      <c r="N600" s="18">
        <v>1.1402946593001839</v>
      </c>
    </row>
    <row r="601" spans="1:14" x14ac:dyDescent="0.25">
      <c r="A601" s="92">
        <v>45392</v>
      </c>
      <c r="B601" s="51" t="s">
        <v>49</v>
      </c>
      <c r="C601" s="52" t="s">
        <v>35</v>
      </c>
      <c r="D601" s="52" t="s">
        <v>12</v>
      </c>
      <c r="E601" s="92">
        <v>45393</v>
      </c>
      <c r="F601" s="92">
        <v>45400</v>
      </c>
      <c r="G601" s="16">
        <v>600000000000</v>
      </c>
      <c r="H601" s="20">
        <v>0.5</v>
      </c>
      <c r="I601" s="19">
        <v>50000000000</v>
      </c>
      <c r="J601" s="18">
        <v>0.5</v>
      </c>
      <c r="K601" s="18">
        <v>0.5</v>
      </c>
      <c r="L601" s="17">
        <v>50000000000</v>
      </c>
      <c r="M601" s="18">
        <v>0.5</v>
      </c>
      <c r="N601" s="18">
        <v>0.5</v>
      </c>
    </row>
    <row r="602" spans="1:14" x14ac:dyDescent="0.25">
      <c r="A602" s="92">
        <v>45392</v>
      </c>
      <c r="B602" s="51" t="s">
        <v>49</v>
      </c>
      <c r="C602" s="52" t="s">
        <v>35</v>
      </c>
      <c r="D602" s="52" t="s">
        <v>13</v>
      </c>
      <c r="E602" s="92">
        <v>45393</v>
      </c>
      <c r="F602" s="92">
        <v>45407</v>
      </c>
      <c r="G602" s="16"/>
      <c r="H602" s="20"/>
      <c r="I602" s="19"/>
      <c r="J602" s="18"/>
      <c r="K602" s="18"/>
      <c r="L602" s="17"/>
      <c r="M602" s="18"/>
      <c r="N602" s="18"/>
    </row>
    <row r="603" spans="1:14" x14ac:dyDescent="0.25">
      <c r="A603" s="92">
        <v>45392</v>
      </c>
      <c r="B603" s="51" t="s">
        <v>49</v>
      </c>
      <c r="C603" s="52" t="s">
        <v>35</v>
      </c>
      <c r="D603" s="52" t="s">
        <v>14</v>
      </c>
      <c r="E603" s="92">
        <v>45393</v>
      </c>
      <c r="F603" s="92">
        <v>45421</v>
      </c>
      <c r="G603" s="16">
        <v>150000000000</v>
      </c>
      <c r="H603" s="20">
        <v>0.85</v>
      </c>
      <c r="I603" s="19"/>
      <c r="J603" s="18"/>
      <c r="K603" s="18"/>
      <c r="L603" s="17"/>
      <c r="M603" s="18"/>
      <c r="N603" s="18"/>
    </row>
    <row r="604" spans="1:14" x14ac:dyDescent="0.25">
      <c r="A604" s="92">
        <v>45392</v>
      </c>
      <c r="B604" s="51" t="s">
        <v>49</v>
      </c>
      <c r="C604" s="52" t="s">
        <v>35</v>
      </c>
      <c r="D604" s="52" t="s">
        <v>15</v>
      </c>
      <c r="E604" s="92">
        <v>45393</v>
      </c>
      <c r="F604" s="92">
        <v>45484</v>
      </c>
      <c r="G604" s="16">
        <v>50000000000</v>
      </c>
      <c r="H604" s="20">
        <v>1.33</v>
      </c>
      <c r="I604" s="19">
        <v>6820000000</v>
      </c>
      <c r="J604" s="18">
        <v>1.1000000000000001</v>
      </c>
      <c r="K604" s="18">
        <v>1.3</v>
      </c>
      <c r="L604" s="17">
        <v>6820000000</v>
      </c>
      <c r="M604" s="18">
        <v>1.3</v>
      </c>
      <c r="N604" s="18">
        <v>1.275953079178886</v>
      </c>
    </row>
    <row r="605" spans="1:14" x14ac:dyDescent="0.25">
      <c r="A605" s="92">
        <v>45392</v>
      </c>
      <c r="B605" s="51" t="s">
        <v>49</v>
      </c>
      <c r="C605" s="52" t="s">
        <v>35</v>
      </c>
      <c r="D605" s="52" t="s">
        <v>16</v>
      </c>
      <c r="E605" s="92">
        <v>45393</v>
      </c>
      <c r="F605" s="92">
        <v>45575</v>
      </c>
      <c r="G605" s="16">
        <v>40000000000</v>
      </c>
      <c r="H605" s="20">
        <v>1.38</v>
      </c>
      <c r="I605" s="19">
        <v>200000000</v>
      </c>
      <c r="J605" s="18">
        <v>1.1000000000000001</v>
      </c>
      <c r="K605" s="18">
        <v>1.1000000000000001</v>
      </c>
      <c r="L605" s="17">
        <v>200000000</v>
      </c>
      <c r="M605" s="18">
        <v>1.1000000000000001</v>
      </c>
      <c r="N605" s="18">
        <v>1.1000000000000001</v>
      </c>
    </row>
    <row r="606" spans="1:14" x14ac:dyDescent="0.25">
      <c r="A606" s="92">
        <v>45392</v>
      </c>
      <c r="B606" s="51" t="s">
        <v>49</v>
      </c>
      <c r="C606" s="52" t="s">
        <v>35</v>
      </c>
      <c r="D606" s="52" t="s">
        <v>17</v>
      </c>
      <c r="E606" s="92">
        <v>45393</v>
      </c>
      <c r="F606" s="92">
        <v>45757</v>
      </c>
      <c r="G606" s="16">
        <v>40000000000</v>
      </c>
      <c r="H606" s="20">
        <v>1.4</v>
      </c>
      <c r="I606" s="19"/>
      <c r="J606" s="18"/>
      <c r="K606" s="18"/>
      <c r="L606" s="17"/>
      <c r="M606" s="18"/>
      <c r="N606" s="18"/>
    </row>
    <row r="607" spans="1:14" x14ac:dyDescent="0.25">
      <c r="A607" s="92">
        <v>45392</v>
      </c>
      <c r="B607" s="51" t="s">
        <v>49</v>
      </c>
      <c r="C607" s="52" t="s">
        <v>34</v>
      </c>
      <c r="D607" s="52" t="s">
        <v>12</v>
      </c>
      <c r="E607" s="92">
        <v>45393</v>
      </c>
      <c r="F607" s="92">
        <v>45400</v>
      </c>
      <c r="G607" s="16">
        <v>5000000</v>
      </c>
      <c r="H607" s="20">
        <v>0.45</v>
      </c>
      <c r="I607" s="19">
        <v>16500000</v>
      </c>
      <c r="J607" s="18">
        <v>0.18</v>
      </c>
      <c r="K607" s="18">
        <v>0.23</v>
      </c>
      <c r="L607" s="17">
        <v>5000000</v>
      </c>
      <c r="M607" s="18">
        <v>0.2</v>
      </c>
      <c r="N607" s="18">
        <v>0.2012121212121212</v>
      </c>
    </row>
    <row r="608" spans="1:14" x14ac:dyDescent="0.25">
      <c r="A608" s="92">
        <v>45392</v>
      </c>
      <c r="B608" s="51" t="s">
        <v>49</v>
      </c>
      <c r="C608" s="52" t="s">
        <v>34</v>
      </c>
      <c r="D608" s="52" t="s">
        <v>13</v>
      </c>
      <c r="E608" s="92">
        <v>45393</v>
      </c>
      <c r="F608" s="92">
        <v>45407</v>
      </c>
      <c r="G608" s="16">
        <v>5000000</v>
      </c>
      <c r="H608" s="20">
        <v>0.52</v>
      </c>
      <c r="I608" s="19">
        <v>12500000</v>
      </c>
      <c r="J608" s="18">
        <v>0.2</v>
      </c>
      <c r="K608" s="18">
        <v>0.27</v>
      </c>
      <c r="L608" s="17">
        <v>5000000</v>
      </c>
      <c r="M608" s="18">
        <v>0.27</v>
      </c>
      <c r="N608" s="18">
        <v>0.24959999999999999</v>
      </c>
    </row>
    <row r="609" spans="1:14" x14ac:dyDescent="0.25">
      <c r="A609" s="92">
        <v>45392</v>
      </c>
      <c r="B609" s="51" t="s">
        <v>49</v>
      </c>
      <c r="C609" s="52" t="s">
        <v>34</v>
      </c>
      <c r="D609" s="52" t="s">
        <v>14</v>
      </c>
      <c r="E609" s="92">
        <v>45393</v>
      </c>
      <c r="F609" s="92">
        <v>45421</v>
      </c>
      <c r="G609" s="17">
        <v>5000000</v>
      </c>
      <c r="H609" s="20">
        <v>0.55000000000000004</v>
      </c>
      <c r="I609" s="19">
        <v>12500000</v>
      </c>
      <c r="J609" s="18">
        <v>0.25</v>
      </c>
      <c r="K609" s="18">
        <v>0.33</v>
      </c>
      <c r="L609" s="17">
        <v>5000000</v>
      </c>
      <c r="M609" s="18">
        <v>0.3</v>
      </c>
      <c r="N609" s="18">
        <v>0.29880000000000001</v>
      </c>
    </row>
    <row r="610" spans="1:14" x14ac:dyDescent="0.25">
      <c r="A610" s="92">
        <v>45392</v>
      </c>
      <c r="B610" s="51" t="s">
        <v>49</v>
      </c>
      <c r="C610" s="52" t="s">
        <v>34</v>
      </c>
      <c r="D610" s="52" t="s">
        <v>15</v>
      </c>
      <c r="E610" s="92">
        <v>45393</v>
      </c>
      <c r="F610" s="92">
        <v>45484</v>
      </c>
      <c r="G610" s="16">
        <v>65000000</v>
      </c>
      <c r="H610" s="20">
        <v>1.1200000000000001</v>
      </c>
      <c r="I610" s="19">
        <v>82420000</v>
      </c>
      <c r="J610" s="18">
        <v>1</v>
      </c>
      <c r="K610" s="18">
        <v>1.1200000000000001</v>
      </c>
      <c r="L610" s="17">
        <v>65000000</v>
      </c>
      <c r="M610" s="18">
        <v>1.1200000000000001</v>
      </c>
      <c r="N610" s="18">
        <v>1.1123149720941521</v>
      </c>
    </row>
    <row r="611" spans="1:14" x14ac:dyDescent="0.25">
      <c r="A611" s="92">
        <v>45392</v>
      </c>
      <c r="B611" s="51" t="s">
        <v>49</v>
      </c>
      <c r="C611" s="52" t="s">
        <v>34</v>
      </c>
      <c r="D611" s="52" t="s">
        <v>16</v>
      </c>
      <c r="E611" s="92">
        <v>45393</v>
      </c>
      <c r="F611" s="92">
        <v>45575</v>
      </c>
      <c r="G611" s="16">
        <v>30000000</v>
      </c>
      <c r="H611" s="20">
        <v>1.1599999999999999</v>
      </c>
      <c r="I611" s="19">
        <v>150000</v>
      </c>
      <c r="J611" s="18">
        <v>1</v>
      </c>
      <c r="K611" s="18">
        <v>1</v>
      </c>
      <c r="L611" s="17">
        <v>150000</v>
      </c>
      <c r="M611" s="18">
        <v>1</v>
      </c>
      <c r="N611" s="18">
        <v>1</v>
      </c>
    </row>
    <row r="612" spans="1:14" x14ac:dyDescent="0.25">
      <c r="A612" s="92">
        <v>45392</v>
      </c>
      <c r="B612" s="51" t="s">
        <v>49</v>
      </c>
      <c r="C612" s="52" t="s">
        <v>34</v>
      </c>
      <c r="D612" s="52" t="s">
        <v>17</v>
      </c>
      <c r="E612" s="92">
        <v>45393</v>
      </c>
      <c r="F612" s="92">
        <v>45757</v>
      </c>
      <c r="G612" s="16">
        <v>30000000</v>
      </c>
      <c r="H612" s="20">
        <v>1.18</v>
      </c>
      <c r="I612" s="19">
        <v>10000000</v>
      </c>
      <c r="J612" s="18">
        <v>1.18</v>
      </c>
      <c r="K612" s="18">
        <v>1.18</v>
      </c>
      <c r="L612" s="17">
        <v>10000000</v>
      </c>
      <c r="M612" s="18">
        <v>1.18</v>
      </c>
      <c r="N612" s="18">
        <v>1.18</v>
      </c>
    </row>
    <row r="613" spans="1:14" x14ac:dyDescent="0.25">
      <c r="A613" s="92">
        <v>45399</v>
      </c>
      <c r="B613" s="51" t="s">
        <v>49</v>
      </c>
      <c r="C613" s="52" t="s">
        <v>35</v>
      </c>
      <c r="D613" s="52" t="s">
        <v>12</v>
      </c>
      <c r="E613" s="92">
        <v>45400</v>
      </c>
      <c r="F613" s="92">
        <v>45407</v>
      </c>
      <c r="G613" s="16">
        <v>700000000000</v>
      </c>
      <c r="H613" s="20">
        <v>0.5</v>
      </c>
      <c r="I613" s="19">
        <v>220000000000</v>
      </c>
      <c r="J613" s="18">
        <v>0.48</v>
      </c>
      <c r="K613" s="18">
        <v>0.5</v>
      </c>
      <c r="L613" s="17">
        <v>220000000000</v>
      </c>
      <c r="M613" s="18">
        <v>0.5</v>
      </c>
      <c r="N613" s="18">
        <v>0.49090909090909091</v>
      </c>
    </row>
    <row r="614" spans="1:14" x14ac:dyDescent="0.25">
      <c r="A614" s="92">
        <v>45399</v>
      </c>
      <c r="B614" s="51" t="s">
        <v>49</v>
      </c>
      <c r="C614" s="52" t="s">
        <v>35</v>
      </c>
      <c r="D614" s="52" t="s">
        <v>13</v>
      </c>
      <c r="E614" s="92">
        <v>45400</v>
      </c>
      <c r="F614" s="92">
        <v>45414</v>
      </c>
      <c r="G614" s="16"/>
      <c r="H614" s="20"/>
      <c r="I614" s="19"/>
      <c r="J614" s="18"/>
      <c r="K614" s="18"/>
      <c r="L614" s="17"/>
      <c r="M614" s="18"/>
      <c r="N614" s="18"/>
    </row>
    <row r="615" spans="1:14" x14ac:dyDescent="0.25">
      <c r="A615" s="92">
        <v>45399</v>
      </c>
      <c r="B615" s="51" t="s">
        <v>49</v>
      </c>
      <c r="C615" s="52" t="s">
        <v>35</v>
      </c>
      <c r="D615" s="52" t="s">
        <v>14</v>
      </c>
      <c r="E615" s="92">
        <v>45400</v>
      </c>
      <c r="F615" s="92">
        <v>45428</v>
      </c>
      <c r="G615" s="16">
        <v>50000000000</v>
      </c>
      <c r="H615" s="20">
        <v>0.85</v>
      </c>
      <c r="I615" s="19">
        <v>70000000000</v>
      </c>
      <c r="J615" s="18">
        <v>0.85</v>
      </c>
      <c r="K615" s="18">
        <v>0.85</v>
      </c>
      <c r="L615" s="17">
        <v>50000000000</v>
      </c>
      <c r="M615" s="18">
        <v>0.85</v>
      </c>
      <c r="N615" s="18">
        <v>0.85</v>
      </c>
    </row>
    <row r="616" spans="1:14" x14ac:dyDescent="0.25">
      <c r="A616" s="92">
        <v>45399</v>
      </c>
      <c r="B616" s="51" t="s">
        <v>49</v>
      </c>
      <c r="C616" s="52" t="s">
        <v>35</v>
      </c>
      <c r="D616" s="52" t="s">
        <v>15</v>
      </c>
      <c r="E616" s="92">
        <v>45400</v>
      </c>
      <c r="F616" s="92">
        <v>45491</v>
      </c>
      <c r="G616" s="16">
        <v>50000000000</v>
      </c>
      <c r="H616" s="20">
        <v>1.33</v>
      </c>
      <c r="I616" s="19">
        <v>50000000000</v>
      </c>
      <c r="J616" s="18">
        <v>1.33</v>
      </c>
      <c r="K616" s="18">
        <v>1.33</v>
      </c>
      <c r="L616" s="17">
        <v>50000000000</v>
      </c>
      <c r="M616" s="18">
        <v>1.33</v>
      </c>
      <c r="N616" s="18">
        <v>1.33</v>
      </c>
    </row>
    <row r="617" spans="1:14" x14ac:dyDescent="0.25">
      <c r="A617" s="92">
        <v>45399</v>
      </c>
      <c r="B617" s="51" t="s">
        <v>49</v>
      </c>
      <c r="C617" s="52" t="s">
        <v>35</v>
      </c>
      <c r="D617" s="52" t="s">
        <v>16</v>
      </c>
      <c r="E617" s="92">
        <v>45400</v>
      </c>
      <c r="F617" s="92">
        <v>45582</v>
      </c>
      <c r="G617" s="16">
        <v>40000000000</v>
      </c>
      <c r="H617" s="20">
        <v>1.38</v>
      </c>
      <c r="I617" s="19"/>
      <c r="J617" s="18"/>
      <c r="K617" s="18"/>
      <c r="L617" s="17"/>
      <c r="M617" s="18"/>
      <c r="N617" s="18"/>
    </row>
    <row r="618" spans="1:14" x14ac:dyDescent="0.25">
      <c r="A618" s="92">
        <v>45399</v>
      </c>
      <c r="B618" s="51" t="s">
        <v>49</v>
      </c>
      <c r="C618" s="52" t="s">
        <v>35</v>
      </c>
      <c r="D618" s="52" t="s">
        <v>17</v>
      </c>
      <c r="E618" s="92">
        <v>45400</v>
      </c>
      <c r="F618" s="92">
        <v>45764</v>
      </c>
      <c r="G618" s="16">
        <v>40000000000</v>
      </c>
      <c r="H618" s="20">
        <v>1.4</v>
      </c>
      <c r="I618" s="19"/>
      <c r="J618" s="18"/>
      <c r="K618" s="18"/>
      <c r="L618" s="17"/>
      <c r="M618" s="18"/>
      <c r="N618" s="18"/>
    </row>
    <row r="619" spans="1:14" x14ac:dyDescent="0.25">
      <c r="A619" s="92">
        <v>45399</v>
      </c>
      <c r="B619" s="51" t="s">
        <v>49</v>
      </c>
      <c r="C619" s="52" t="s">
        <v>34</v>
      </c>
      <c r="D619" s="52" t="s">
        <v>12</v>
      </c>
      <c r="E619" s="92">
        <v>45400</v>
      </c>
      <c r="F619" s="92">
        <v>45407</v>
      </c>
      <c r="G619" s="16">
        <v>5000000</v>
      </c>
      <c r="H619" s="20">
        <v>0.45</v>
      </c>
      <c r="I619" s="19">
        <v>5000000</v>
      </c>
      <c r="J619" s="18">
        <v>0.2</v>
      </c>
      <c r="K619" s="18">
        <v>0.2</v>
      </c>
      <c r="L619" s="17">
        <v>5000000</v>
      </c>
      <c r="M619" s="18">
        <v>0.2</v>
      </c>
      <c r="N619" s="18">
        <v>0.2</v>
      </c>
    </row>
    <row r="620" spans="1:14" x14ac:dyDescent="0.25">
      <c r="A620" s="92">
        <v>45399</v>
      </c>
      <c r="B620" s="51" t="s">
        <v>49</v>
      </c>
      <c r="C620" s="52" t="s">
        <v>34</v>
      </c>
      <c r="D620" s="52" t="s">
        <v>13</v>
      </c>
      <c r="E620" s="92">
        <v>45400</v>
      </c>
      <c r="F620" s="92">
        <v>45414</v>
      </c>
      <c r="G620" s="16">
        <v>5000000</v>
      </c>
      <c r="H620" s="20">
        <v>0.52</v>
      </c>
      <c r="I620" s="19">
        <v>6000000</v>
      </c>
      <c r="J620" s="18">
        <v>0.25</v>
      </c>
      <c r="K620" s="18">
        <v>0.27</v>
      </c>
      <c r="L620" s="17">
        <v>5000000</v>
      </c>
      <c r="M620" s="18">
        <v>0.27</v>
      </c>
      <c r="N620" s="18">
        <v>0.26666666666666672</v>
      </c>
    </row>
    <row r="621" spans="1:14" x14ac:dyDescent="0.25">
      <c r="A621" s="92">
        <v>45399</v>
      </c>
      <c r="B621" s="51" t="s">
        <v>49</v>
      </c>
      <c r="C621" s="52" t="s">
        <v>34</v>
      </c>
      <c r="D621" s="52" t="s">
        <v>14</v>
      </c>
      <c r="E621" s="92">
        <v>45400</v>
      </c>
      <c r="F621" s="92">
        <v>45428</v>
      </c>
      <c r="G621" s="17">
        <v>5000000</v>
      </c>
      <c r="H621" s="20">
        <v>0.55000000000000004</v>
      </c>
      <c r="I621" s="19">
        <v>5000000</v>
      </c>
      <c r="J621" s="18">
        <v>0.33</v>
      </c>
      <c r="K621" s="18">
        <v>0.33</v>
      </c>
      <c r="L621" s="17">
        <v>5000000</v>
      </c>
      <c r="M621" s="18">
        <v>0.33</v>
      </c>
      <c r="N621" s="18">
        <v>0.33</v>
      </c>
    </row>
    <row r="622" spans="1:14" x14ac:dyDescent="0.25">
      <c r="A622" s="92">
        <v>45399</v>
      </c>
      <c r="B622" s="51" t="s">
        <v>49</v>
      </c>
      <c r="C622" s="52" t="s">
        <v>34</v>
      </c>
      <c r="D622" s="52" t="s">
        <v>15</v>
      </c>
      <c r="E622" s="92">
        <v>45400</v>
      </c>
      <c r="F622" s="92">
        <v>45491</v>
      </c>
      <c r="G622" s="16">
        <v>75000000</v>
      </c>
      <c r="H622" s="20">
        <v>1.1200000000000001</v>
      </c>
      <c r="I622" s="19">
        <v>20000000</v>
      </c>
      <c r="J622" s="18">
        <v>1.1200000000000001</v>
      </c>
      <c r="K622" s="18">
        <v>1.1200000000000001</v>
      </c>
      <c r="L622" s="17">
        <v>20000000</v>
      </c>
      <c r="M622" s="18">
        <v>1.1200000000000001</v>
      </c>
      <c r="N622" s="18">
        <v>1.1200000000000001</v>
      </c>
    </row>
    <row r="623" spans="1:14" x14ac:dyDescent="0.25">
      <c r="A623" s="92">
        <v>45399</v>
      </c>
      <c r="B623" s="51" t="s">
        <v>49</v>
      </c>
      <c r="C623" s="52" t="s">
        <v>34</v>
      </c>
      <c r="D623" s="52" t="s">
        <v>16</v>
      </c>
      <c r="E623" s="92">
        <v>45400</v>
      </c>
      <c r="F623" s="92">
        <v>45582</v>
      </c>
      <c r="G623" s="16">
        <v>30000000</v>
      </c>
      <c r="H623" s="20">
        <v>1.1599999999999999</v>
      </c>
      <c r="I623" s="19"/>
      <c r="J623" s="18"/>
      <c r="K623" s="18"/>
      <c r="L623" s="17"/>
      <c r="M623" s="18"/>
      <c r="N623" s="18"/>
    </row>
    <row r="624" spans="1:14" x14ac:dyDescent="0.25">
      <c r="A624" s="92">
        <v>45399</v>
      </c>
      <c r="B624" s="51" t="s">
        <v>49</v>
      </c>
      <c r="C624" s="52" t="s">
        <v>34</v>
      </c>
      <c r="D624" s="52" t="s">
        <v>17</v>
      </c>
      <c r="E624" s="92">
        <v>45400</v>
      </c>
      <c r="F624" s="92">
        <v>45764</v>
      </c>
      <c r="G624" s="16">
        <v>30000000</v>
      </c>
      <c r="H624" s="20">
        <v>1.18</v>
      </c>
      <c r="I624" s="19">
        <v>10000000</v>
      </c>
      <c r="J624" s="18">
        <v>1.18</v>
      </c>
      <c r="K624" s="18">
        <v>1.18</v>
      </c>
      <c r="L624" s="17">
        <v>10000000</v>
      </c>
      <c r="M624" s="18">
        <v>1.18</v>
      </c>
      <c r="N624" s="18">
        <v>1.18</v>
      </c>
    </row>
    <row r="625" spans="1:14" x14ac:dyDescent="0.25">
      <c r="A625" s="92">
        <v>45406</v>
      </c>
      <c r="B625" s="51" t="s">
        <v>49</v>
      </c>
      <c r="C625" s="52" t="s">
        <v>35</v>
      </c>
      <c r="D625" s="52" t="s">
        <v>12</v>
      </c>
      <c r="E625" s="92">
        <v>45407</v>
      </c>
      <c r="F625" s="92">
        <v>45414</v>
      </c>
      <c r="G625" s="16">
        <v>700000000000</v>
      </c>
      <c r="H625" s="20">
        <v>0.5</v>
      </c>
      <c r="I625" s="19">
        <v>430000000000</v>
      </c>
      <c r="J625" s="18">
        <v>0.48</v>
      </c>
      <c r="K625" s="18">
        <v>0.5</v>
      </c>
      <c r="L625" s="17">
        <v>430000000000</v>
      </c>
      <c r="M625" s="18">
        <v>0.5</v>
      </c>
      <c r="N625" s="18">
        <v>0.49627906976744179</v>
      </c>
    </row>
    <row r="626" spans="1:14" x14ac:dyDescent="0.25">
      <c r="A626" s="92">
        <v>45406</v>
      </c>
      <c r="B626" s="51" t="s">
        <v>49</v>
      </c>
      <c r="C626" s="52" t="s">
        <v>35</v>
      </c>
      <c r="D626" s="52" t="s">
        <v>13</v>
      </c>
      <c r="E626" s="92">
        <v>45407</v>
      </c>
      <c r="F626" s="92">
        <v>45421</v>
      </c>
      <c r="G626" s="16"/>
      <c r="H626" s="20"/>
      <c r="I626" s="19"/>
      <c r="J626" s="18"/>
      <c r="K626" s="18"/>
      <c r="L626" s="17"/>
      <c r="M626" s="18"/>
      <c r="N626" s="18"/>
    </row>
    <row r="627" spans="1:14" x14ac:dyDescent="0.25">
      <c r="A627" s="92">
        <v>45406</v>
      </c>
      <c r="B627" s="51" t="s">
        <v>49</v>
      </c>
      <c r="C627" s="52" t="s">
        <v>35</v>
      </c>
      <c r="D627" s="52" t="s">
        <v>14</v>
      </c>
      <c r="E627" s="92">
        <v>45407</v>
      </c>
      <c r="F627" s="92">
        <v>45435</v>
      </c>
      <c r="G627" s="16">
        <v>50000000000</v>
      </c>
      <c r="H627" s="20">
        <v>0.85</v>
      </c>
      <c r="I627" s="19">
        <v>50000000000</v>
      </c>
      <c r="J627" s="18">
        <v>0.85</v>
      </c>
      <c r="K627" s="18">
        <v>0.85</v>
      </c>
      <c r="L627" s="17">
        <v>50000000000</v>
      </c>
      <c r="M627" s="18">
        <v>0.85</v>
      </c>
      <c r="N627" s="18">
        <v>0.85</v>
      </c>
    </row>
    <row r="628" spans="1:14" x14ac:dyDescent="0.25">
      <c r="A628" s="92">
        <v>45406</v>
      </c>
      <c r="B628" s="51" t="s">
        <v>49</v>
      </c>
      <c r="C628" s="52" t="s">
        <v>35</v>
      </c>
      <c r="D628" s="52" t="s">
        <v>15</v>
      </c>
      <c r="E628" s="92">
        <v>45407</v>
      </c>
      <c r="F628" s="92">
        <v>45498</v>
      </c>
      <c r="G628" s="16">
        <v>50000000000</v>
      </c>
      <c r="H628" s="20">
        <v>1.33</v>
      </c>
      <c r="I628" s="19">
        <v>50200000000</v>
      </c>
      <c r="J628" s="18">
        <v>1.2</v>
      </c>
      <c r="K628" s="18">
        <v>1.33</v>
      </c>
      <c r="L628" s="17">
        <v>50000000000</v>
      </c>
      <c r="M628" s="18">
        <v>1.33</v>
      </c>
      <c r="N628" s="18">
        <v>1.329482071713147</v>
      </c>
    </row>
    <row r="629" spans="1:14" x14ac:dyDescent="0.25">
      <c r="A629" s="92">
        <v>45406</v>
      </c>
      <c r="B629" s="51" t="s">
        <v>49</v>
      </c>
      <c r="C629" s="52" t="s">
        <v>35</v>
      </c>
      <c r="D629" s="52" t="s">
        <v>16</v>
      </c>
      <c r="E629" s="92">
        <v>45407</v>
      </c>
      <c r="F629" s="92">
        <v>45589</v>
      </c>
      <c r="G629" s="16">
        <v>40000000000</v>
      </c>
      <c r="H629" s="20">
        <v>1.38</v>
      </c>
      <c r="I629" s="19"/>
      <c r="J629" s="18"/>
      <c r="K629" s="18"/>
      <c r="L629" s="17"/>
      <c r="M629" s="18"/>
      <c r="N629" s="18"/>
    </row>
    <row r="630" spans="1:14" x14ac:dyDescent="0.25">
      <c r="A630" s="92">
        <v>45406</v>
      </c>
      <c r="B630" s="51" t="s">
        <v>49</v>
      </c>
      <c r="C630" s="52" t="s">
        <v>35</v>
      </c>
      <c r="D630" s="52" t="s">
        <v>17</v>
      </c>
      <c r="E630" s="92">
        <v>45407</v>
      </c>
      <c r="F630" s="92">
        <v>45771</v>
      </c>
      <c r="G630" s="16">
        <v>40000000000</v>
      </c>
      <c r="H630" s="20">
        <v>1.4</v>
      </c>
      <c r="I630" s="19"/>
      <c r="J630" s="18"/>
      <c r="K630" s="18"/>
      <c r="L630" s="17"/>
      <c r="M630" s="18"/>
      <c r="N630" s="18"/>
    </row>
    <row r="631" spans="1:14" x14ac:dyDescent="0.25">
      <c r="A631" s="92">
        <v>45406</v>
      </c>
      <c r="B631" s="51" t="s">
        <v>50</v>
      </c>
      <c r="C631" s="52" t="s">
        <v>35</v>
      </c>
      <c r="D631" s="52" t="s">
        <v>20</v>
      </c>
      <c r="E631" s="92">
        <v>45408</v>
      </c>
      <c r="F631" s="92">
        <v>45773</v>
      </c>
      <c r="G631" s="16" t="s">
        <v>54</v>
      </c>
      <c r="H631" s="20">
        <v>3.5</v>
      </c>
      <c r="I631" s="19">
        <v>20000000000</v>
      </c>
      <c r="J631" s="18">
        <v>3.95</v>
      </c>
      <c r="K631" s="18">
        <v>4</v>
      </c>
      <c r="L631" s="17">
        <v>10000000000</v>
      </c>
      <c r="M631" s="21"/>
      <c r="N631" s="18">
        <v>3.9750000000000001</v>
      </c>
    </row>
    <row r="632" spans="1:14" x14ac:dyDescent="0.25">
      <c r="A632" s="92">
        <v>45406</v>
      </c>
      <c r="B632" s="51" t="s">
        <v>49</v>
      </c>
      <c r="C632" s="52" t="s">
        <v>34</v>
      </c>
      <c r="D632" s="52" t="s">
        <v>12</v>
      </c>
      <c r="E632" s="92">
        <v>45407</v>
      </c>
      <c r="F632" s="92">
        <v>45414</v>
      </c>
      <c r="G632" s="16">
        <v>5000000</v>
      </c>
      <c r="H632" s="20">
        <v>0.45</v>
      </c>
      <c r="I632" s="19">
        <v>15500000</v>
      </c>
      <c r="J632" s="18">
        <v>0.18</v>
      </c>
      <c r="K632" s="18">
        <v>0.4</v>
      </c>
      <c r="L632" s="17">
        <v>5000000</v>
      </c>
      <c r="M632" s="18">
        <v>0.2</v>
      </c>
      <c r="N632" s="18">
        <v>0.26709677419354838</v>
      </c>
    </row>
    <row r="633" spans="1:14" x14ac:dyDescent="0.25">
      <c r="A633" s="92">
        <v>45406</v>
      </c>
      <c r="B633" s="51" t="s">
        <v>49</v>
      </c>
      <c r="C633" s="52" t="s">
        <v>34</v>
      </c>
      <c r="D633" s="52" t="s">
        <v>13</v>
      </c>
      <c r="E633" s="92">
        <v>45407</v>
      </c>
      <c r="F633" s="92">
        <v>45421</v>
      </c>
      <c r="G633" s="16">
        <v>5000000</v>
      </c>
      <c r="H633" s="20">
        <v>0.52</v>
      </c>
      <c r="I633" s="19">
        <v>20500000</v>
      </c>
      <c r="J633" s="18">
        <v>0.2</v>
      </c>
      <c r="K633" s="18">
        <v>0.49</v>
      </c>
      <c r="L633" s="17">
        <v>5000000</v>
      </c>
      <c r="M633" s="18">
        <v>0.25</v>
      </c>
      <c r="N633" s="18">
        <v>0.31219512195121951</v>
      </c>
    </row>
    <row r="634" spans="1:14" x14ac:dyDescent="0.25">
      <c r="A634" s="92">
        <v>45406</v>
      </c>
      <c r="B634" s="51" t="s">
        <v>49</v>
      </c>
      <c r="C634" s="52" t="s">
        <v>34</v>
      </c>
      <c r="D634" s="52" t="s">
        <v>14</v>
      </c>
      <c r="E634" s="92">
        <v>45407</v>
      </c>
      <c r="F634" s="92">
        <v>45435</v>
      </c>
      <c r="G634" s="17">
        <v>5000000</v>
      </c>
      <c r="H634" s="20">
        <v>0.55000000000000004</v>
      </c>
      <c r="I634" s="19">
        <v>13500000</v>
      </c>
      <c r="J634" s="18">
        <v>0.25</v>
      </c>
      <c r="K634" s="18">
        <v>0.33</v>
      </c>
      <c r="L634" s="17">
        <v>5000000</v>
      </c>
      <c r="M634" s="18">
        <v>0.27</v>
      </c>
      <c r="N634" s="18">
        <v>0.29518518518518522</v>
      </c>
    </row>
    <row r="635" spans="1:14" x14ac:dyDescent="0.25">
      <c r="A635" s="92">
        <v>45406</v>
      </c>
      <c r="B635" s="51" t="s">
        <v>49</v>
      </c>
      <c r="C635" s="52" t="s">
        <v>34</v>
      </c>
      <c r="D635" s="52" t="s">
        <v>15</v>
      </c>
      <c r="E635" s="92">
        <v>45407</v>
      </c>
      <c r="F635" s="92">
        <v>45498</v>
      </c>
      <c r="G635" s="16">
        <v>75000000</v>
      </c>
      <c r="H635" s="20">
        <v>1.1200000000000001</v>
      </c>
      <c r="I635" s="19">
        <v>107299000</v>
      </c>
      <c r="J635" s="18">
        <v>0.56000000000000005</v>
      </c>
      <c r="K635" s="18">
        <v>1.1200000000000001</v>
      </c>
      <c r="L635" s="17">
        <v>75000000</v>
      </c>
      <c r="M635" s="18">
        <v>1.1200000000000001</v>
      </c>
      <c r="N635" s="18">
        <v>1.053869560760119</v>
      </c>
    </row>
    <row r="636" spans="1:14" x14ac:dyDescent="0.25">
      <c r="A636" s="92">
        <v>45406</v>
      </c>
      <c r="B636" s="51" t="s">
        <v>49</v>
      </c>
      <c r="C636" s="52" t="s">
        <v>34</v>
      </c>
      <c r="D636" s="52" t="s">
        <v>16</v>
      </c>
      <c r="E636" s="92">
        <v>45407</v>
      </c>
      <c r="F636" s="92">
        <v>45589</v>
      </c>
      <c r="G636" s="16">
        <v>30000000</v>
      </c>
      <c r="H636" s="20">
        <v>1.1599999999999999</v>
      </c>
      <c r="I636" s="19">
        <v>2000000</v>
      </c>
      <c r="J636" s="18">
        <v>1.1499999999999999</v>
      </c>
      <c r="K636" s="18">
        <v>1.1599999999999999</v>
      </c>
      <c r="L636" s="17">
        <v>2000000</v>
      </c>
      <c r="M636" s="18">
        <v>1.1599999999999999</v>
      </c>
      <c r="N636" s="18">
        <v>1.155</v>
      </c>
    </row>
    <row r="637" spans="1:14" x14ac:dyDescent="0.25">
      <c r="A637" s="92">
        <v>45406</v>
      </c>
      <c r="B637" s="51" t="s">
        <v>49</v>
      </c>
      <c r="C637" s="52" t="s">
        <v>34</v>
      </c>
      <c r="D637" s="52" t="s">
        <v>17</v>
      </c>
      <c r="E637" s="92">
        <v>45407</v>
      </c>
      <c r="F637" s="92">
        <v>45771</v>
      </c>
      <c r="G637" s="16">
        <v>30000000</v>
      </c>
      <c r="H637" s="20">
        <v>1.18</v>
      </c>
      <c r="I637" s="19">
        <v>20000000</v>
      </c>
      <c r="J637" s="18">
        <v>1.18</v>
      </c>
      <c r="K637" s="18">
        <v>1.18</v>
      </c>
      <c r="L637" s="17">
        <v>20000000</v>
      </c>
      <c r="M637" s="18">
        <v>1.18</v>
      </c>
      <c r="N637" s="18">
        <v>1.18</v>
      </c>
    </row>
    <row r="638" spans="1:14" x14ac:dyDescent="0.25">
      <c r="A638" s="92">
        <v>45413</v>
      </c>
      <c r="B638" s="51" t="s">
        <v>49</v>
      </c>
      <c r="C638" s="52" t="s">
        <v>35</v>
      </c>
      <c r="D638" s="52" t="s">
        <v>12</v>
      </c>
      <c r="E638" s="92">
        <v>45414</v>
      </c>
      <c r="F638" s="92">
        <v>45421</v>
      </c>
      <c r="G638" s="16">
        <v>700000000000</v>
      </c>
      <c r="H638" s="20">
        <v>0.5</v>
      </c>
      <c r="I638" s="19">
        <v>311000000000</v>
      </c>
      <c r="J638" s="18">
        <v>0.48</v>
      </c>
      <c r="K638" s="18">
        <v>0.5</v>
      </c>
      <c r="L638" s="17">
        <v>311000000000</v>
      </c>
      <c r="M638" s="18">
        <v>0.5</v>
      </c>
      <c r="N638" s="18">
        <v>0.49485530546623802</v>
      </c>
    </row>
    <row r="639" spans="1:14" x14ac:dyDescent="0.25">
      <c r="A639" s="92">
        <v>45413</v>
      </c>
      <c r="B639" s="51" t="s">
        <v>49</v>
      </c>
      <c r="C639" s="52" t="s">
        <v>35</v>
      </c>
      <c r="D639" s="52" t="s">
        <v>13</v>
      </c>
      <c r="E639" s="92">
        <v>45414</v>
      </c>
      <c r="F639" s="92">
        <v>45428</v>
      </c>
      <c r="G639" s="16"/>
      <c r="H639" s="20"/>
      <c r="I639" s="19"/>
      <c r="J639" s="18"/>
      <c r="K639" s="18"/>
      <c r="L639" s="17"/>
      <c r="M639" s="18"/>
      <c r="N639" s="18"/>
    </row>
    <row r="640" spans="1:14" x14ac:dyDescent="0.25">
      <c r="A640" s="92">
        <v>45413</v>
      </c>
      <c r="B640" s="51" t="s">
        <v>49</v>
      </c>
      <c r="C640" s="52" t="s">
        <v>35</v>
      </c>
      <c r="D640" s="52" t="s">
        <v>14</v>
      </c>
      <c r="E640" s="92">
        <v>45414</v>
      </c>
      <c r="F640" s="92">
        <v>45442</v>
      </c>
      <c r="G640" s="16">
        <v>50000000000</v>
      </c>
      <c r="H640" s="20">
        <v>0.85</v>
      </c>
      <c r="I640" s="19">
        <v>50000000000</v>
      </c>
      <c r="J640" s="18">
        <v>0.85</v>
      </c>
      <c r="K640" s="18">
        <v>0.85</v>
      </c>
      <c r="L640" s="17">
        <v>50000000000</v>
      </c>
      <c r="M640" s="18">
        <v>0.85</v>
      </c>
      <c r="N640" s="18">
        <v>0.85</v>
      </c>
    </row>
    <row r="641" spans="1:14" x14ac:dyDescent="0.25">
      <c r="A641" s="92">
        <v>45413</v>
      </c>
      <c r="B641" s="51" t="s">
        <v>49</v>
      </c>
      <c r="C641" s="52" t="s">
        <v>35</v>
      </c>
      <c r="D641" s="52" t="s">
        <v>15</v>
      </c>
      <c r="E641" s="92">
        <v>45414</v>
      </c>
      <c r="F641" s="92">
        <v>45505</v>
      </c>
      <c r="G641" s="16">
        <v>50000000000</v>
      </c>
      <c r="H641" s="20">
        <v>1.33</v>
      </c>
      <c r="I641" s="19">
        <v>50200000000</v>
      </c>
      <c r="J641" s="18">
        <v>1.2</v>
      </c>
      <c r="K641" s="18">
        <v>1.33</v>
      </c>
      <c r="L641" s="17">
        <v>50000000000</v>
      </c>
      <c r="M641" s="18">
        <v>1.33</v>
      </c>
      <c r="N641" s="18">
        <v>1.33</v>
      </c>
    </row>
    <row r="642" spans="1:14" x14ac:dyDescent="0.25">
      <c r="A642" s="92">
        <v>45413</v>
      </c>
      <c r="B642" s="51" t="s">
        <v>49</v>
      </c>
      <c r="C642" s="52" t="s">
        <v>35</v>
      </c>
      <c r="D642" s="52" t="s">
        <v>16</v>
      </c>
      <c r="E642" s="92">
        <v>45414</v>
      </c>
      <c r="F642" s="92">
        <v>45596</v>
      </c>
      <c r="G642" s="16">
        <v>40000000000</v>
      </c>
      <c r="H642" s="20">
        <v>1.38</v>
      </c>
      <c r="I642" s="19"/>
      <c r="J642" s="18"/>
      <c r="K642" s="18"/>
      <c r="L642" s="17"/>
      <c r="M642" s="18"/>
      <c r="N642" s="18"/>
    </row>
    <row r="643" spans="1:14" x14ac:dyDescent="0.25">
      <c r="A643" s="92">
        <v>45413</v>
      </c>
      <c r="B643" s="51" t="s">
        <v>49</v>
      </c>
      <c r="C643" s="52" t="s">
        <v>35</v>
      </c>
      <c r="D643" s="52" t="s">
        <v>17</v>
      </c>
      <c r="E643" s="92">
        <v>45414</v>
      </c>
      <c r="F643" s="92">
        <v>45778</v>
      </c>
      <c r="G643" s="16">
        <v>40000000000</v>
      </c>
      <c r="H643" s="20">
        <v>1.4</v>
      </c>
      <c r="I643" s="19">
        <v>200000000</v>
      </c>
      <c r="J643" s="18">
        <v>1</v>
      </c>
      <c r="K643" s="18">
        <v>1</v>
      </c>
      <c r="L643" s="17">
        <v>200000000</v>
      </c>
      <c r="M643" s="18">
        <v>1</v>
      </c>
      <c r="N643" s="18">
        <v>1</v>
      </c>
    </row>
    <row r="644" spans="1:14" x14ac:dyDescent="0.25">
      <c r="A644" s="92">
        <v>45413</v>
      </c>
      <c r="B644" s="51" t="s">
        <v>49</v>
      </c>
      <c r="C644" s="52" t="s">
        <v>34</v>
      </c>
      <c r="D644" s="52" t="s">
        <v>12</v>
      </c>
      <c r="E644" s="92">
        <v>45414</v>
      </c>
      <c r="F644" s="92">
        <v>45421</v>
      </c>
      <c r="G644" s="16">
        <v>5000000</v>
      </c>
      <c r="H644" s="20">
        <v>0.45</v>
      </c>
      <c r="I644" s="19">
        <v>19000000</v>
      </c>
      <c r="J644" s="18">
        <v>0.18</v>
      </c>
      <c r="K644" s="18">
        <v>0.25</v>
      </c>
      <c r="L644" s="17">
        <v>5000000</v>
      </c>
      <c r="M644" s="18">
        <v>0.2</v>
      </c>
      <c r="N644" s="18">
        <v>0.2039473684210526</v>
      </c>
    </row>
    <row r="645" spans="1:14" x14ac:dyDescent="0.25">
      <c r="A645" s="92">
        <v>45413</v>
      </c>
      <c r="B645" s="51" t="s">
        <v>49</v>
      </c>
      <c r="C645" s="52" t="s">
        <v>34</v>
      </c>
      <c r="D645" s="52" t="s">
        <v>13</v>
      </c>
      <c r="E645" s="92">
        <v>45414</v>
      </c>
      <c r="F645" s="92">
        <v>45428</v>
      </c>
      <c r="G645" s="16">
        <v>5000000</v>
      </c>
      <c r="H645" s="20">
        <v>0.52</v>
      </c>
      <c r="I645" s="19">
        <v>18000000</v>
      </c>
      <c r="J645" s="18">
        <v>0.2</v>
      </c>
      <c r="K645" s="18">
        <v>0.35</v>
      </c>
      <c r="L645" s="17">
        <v>5000000</v>
      </c>
      <c r="M645" s="18">
        <v>0.27</v>
      </c>
      <c r="N645" s="18">
        <v>0.2713888888888889</v>
      </c>
    </row>
    <row r="646" spans="1:14" x14ac:dyDescent="0.25">
      <c r="A646" s="92">
        <v>45413</v>
      </c>
      <c r="B646" s="51" t="s">
        <v>49</v>
      </c>
      <c r="C646" s="52" t="s">
        <v>34</v>
      </c>
      <c r="D646" s="52" t="s">
        <v>14</v>
      </c>
      <c r="E646" s="92">
        <v>45414</v>
      </c>
      <c r="F646" s="92">
        <v>45442</v>
      </c>
      <c r="G646" s="17">
        <v>5000000</v>
      </c>
      <c r="H646" s="20">
        <v>0.55000000000000004</v>
      </c>
      <c r="I646" s="19">
        <v>13500000</v>
      </c>
      <c r="J646" s="18">
        <v>0.25</v>
      </c>
      <c r="K646" s="18">
        <v>0.33</v>
      </c>
      <c r="L646" s="17">
        <v>5000000</v>
      </c>
      <c r="M646" s="18">
        <v>0.27</v>
      </c>
      <c r="N646" s="18">
        <v>0.29518518518518522</v>
      </c>
    </row>
    <row r="647" spans="1:14" x14ac:dyDescent="0.25">
      <c r="A647" s="92">
        <v>45413</v>
      </c>
      <c r="B647" s="51" t="s">
        <v>49</v>
      </c>
      <c r="C647" s="52" t="s">
        <v>34</v>
      </c>
      <c r="D647" s="52" t="s">
        <v>15</v>
      </c>
      <c r="E647" s="92">
        <v>45414</v>
      </c>
      <c r="F647" s="92">
        <v>45505</v>
      </c>
      <c r="G647" s="16">
        <v>80000000</v>
      </c>
      <c r="H647" s="20">
        <v>1.1200000000000001</v>
      </c>
      <c r="I647" s="19">
        <v>60000000</v>
      </c>
      <c r="J647" s="18">
        <v>1.1000000000000001</v>
      </c>
      <c r="K647" s="18">
        <v>1.1200000000000001</v>
      </c>
      <c r="L647" s="17">
        <v>60000000</v>
      </c>
      <c r="M647" s="18">
        <v>1.1200000000000001</v>
      </c>
      <c r="N647" s="18">
        <v>1.115</v>
      </c>
    </row>
    <row r="648" spans="1:14" x14ac:dyDescent="0.25">
      <c r="A648" s="92">
        <v>45413</v>
      </c>
      <c r="B648" s="51" t="s">
        <v>49</v>
      </c>
      <c r="C648" s="52" t="s">
        <v>34</v>
      </c>
      <c r="D648" s="52" t="s">
        <v>16</v>
      </c>
      <c r="E648" s="92">
        <v>45414</v>
      </c>
      <c r="F648" s="92">
        <v>45596</v>
      </c>
      <c r="G648" s="16">
        <v>25000000</v>
      </c>
      <c r="H648" s="20">
        <v>1.1599999999999999</v>
      </c>
      <c r="I648" s="19">
        <v>600000</v>
      </c>
      <c r="J648" s="18">
        <v>1.1599999999999999</v>
      </c>
      <c r="K648" s="18">
        <v>1.1599999999999999</v>
      </c>
      <c r="L648" s="17">
        <v>600000</v>
      </c>
      <c r="M648" s="18">
        <v>1.1599999999999999</v>
      </c>
      <c r="N648" s="18">
        <v>1.1599999999999999</v>
      </c>
    </row>
    <row r="649" spans="1:14" x14ac:dyDescent="0.25">
      <c r="A649" s="92">
        <v>45413</v>
      </c>
      <c r="B649" s="51" t="s">
        <v>49</v>
      </c>
      <c r="C649" s="52" t="s">
        <v>34</v>
      </c>
      <c r="D649" s="52" t="s">
        <v>17</v>
      </c>
      <c r="E649" s="92">
        <v>45414</v>
      </c>
      <c r="F649" s="92">
        <v>45778</v>
      </c>
      <c r="G649" s="16">
        <v>30000000</v>
      </c>
      <c r="H649" s="20">
        <v>1.18</v>
      </c>
      <c r="I649" s="19">
        <v>50000</v>
      </c>
      <c r="J649" s="18">
        <v>1</v>
      </c>
      <c r="K649" s="18">
        <v>1</v>
      </c>
      <c r="L649" s="17">
        <v>50000</v>
      </c>
      <c r="M649" s="18">
        <v>1</v>
      </c>
      <c r="N649" s="18">
        <v>1</v>
      </c>
    </row>
    <row r="650" spans="1:14" x14ac:dyDescent="0.25">
      <c r="A650" s="92">
        <v>45420</v>
      </c>
      <c r="B650" s="51" t="s">
        <v>49</v>
      </c>
      <c r="C650" s="52" t="s">
        <v>35</v>
      </c>
      <c r="D650" s="52" t="s">
        <v>12</v>
      </c>
      <c r="E650" s="92">
        <v>45421</v>
      </c>
      <c r="F650" s="92">
        <v>45428</v>
      </c>
      <c r="G650" s="16">
        <v>700000000000</v>
      </c>
      <c r="H650" s="20">
        <v>0.5</v>
      </c>
      <c r="I650" s="19">
        <v>544000000000</v>
      </c>
      <c r="J650" s="18">
        <v>0.45</v>
      </c>
      <c r="K650" s="18">
        <v>0.5</v>
      </c>
      <c r="L650" s="17">
        <v>544000000000</v>
      </c>
      <c r="M650" s="18">
        <v>0.5</v>
      </c>
      <c r="N650" s="18">
        <v>0.49448529411764708</v>
      </c>
    </row>
    <row r="651" spans="1:14" x14ac:dyDescent="0.25">
      <c r="A651" s="92">
        <v>45420</v>
      </c>
      <c r="B651" s="51" t="s">
        <v>49</v>
      </c>
      <c r="C651" s="52" t="s">
        <v>35</v>
      </c>
      <c r="D651" s="52" t="s">
        <v>13</v>
      </c>
      <c r="E651" s="92">
        <v>45421</v>
      </c>
      <c r="F651" s="92">
        <v>45435</v>
      </c>
      <c r="G651" s="16"/>
      <c r="H651" s="20"/>
      <c r="I651" s="19"/>
      <c r="J651" s="18"/>
      <c r="K651" s="18"/>
      <c r="L651" s="17"/>
      <c r="M651" s="18"/>
      <c r="N651" s="18"/>
    </row>
    <row r="652" spans="1:14" x14ac:dyDescent="0.25">
      <c r="A652" s="92">
        <v>45420</v>
      </c>
      <c r="B652" s="51" t="s">
        <v>49</v>
      </c>
      <c r="C652" s="52" t="s">
        <v>35</v>
      </c>
      <c r="D652" s="52" t="s">
        <v>14</v>
      </c>
      <c r="E652" s="92">
        <v>45421</v>
      </c>
      <c r="F652" s="92">
        <v>45449</v>
      </c>
      <c r="G652" s="16">
        <v>50000000000</v>
      </c>
      <c r="H652" s="20">
        <v>0.85</v>
      </c>
      <c r="I652" s="19">
        <v>70000000000</v>
      </c>
      <c r="J652" s="18">
        <v>0.85</v>
      </c>
      <c r="K652" s="18">
        <v>0.85</v>
      </c>
      <c r="L652" s="17">
        <v>50000000000</v>
      </c>
      <c r="M652" s="18">
        <v>0.85</v>
      </c>
      <c r="N652" s="18">
        <v>0.85</v>
      </c>
    </row>
    <row r="653" spans="1:14" x14ac:dyDescent="0.25">
      <c r="A653" s="92">
        <v>45420</v>
      </c>
      <c r="B653" s="51" t="s">
        <v>49</v>
      </c>
      <c r="C653" s="52" t="s">
        <v>35</v>
      </c>
      <c r="D653" s="52" t="s">
        <v>15</v>
      </c>
      <c r="E653" s="92">
        <v>45421</v>
      </c>
      <c r="F653" s="92">
        <v>45512</v>
      </c>
      <c r="G653" s="16">
        <v>50000000000</v>
      </c>
      <c r="H653" s="20">
        <v>1.33</v>
      </c>
      <c r="I653" s="19">
        <v>50000000000</v>
      </c>
      <c r="J653" s="18">
        <v>1.33</v>
      </c>
      <c r="K653" s="18">
        <v>1.33</v>
      </c>
      <c r="L653" s="17">
        <v>50000000000</v>
      </c>
      <c r="M653" s="18">
        <v>1.33</v>
      </c>
      <c r="N653" s="18">
        <v>1.33</v>
      </c>
    </row>
    <row r="654" spans="1:14" x14ac:dyDescent="0.25">
      <c r="A654" s="92">
        <v>45420</v>
      </c>
      <c r="B654" s="51" t="s">
        <v>49</v>
      </c>
      <c r="C654" s="52" t="s">
        <v>35</v>
      </c>
      <c r="D654" s="52" t="s">
        <v>16</v>
      </c>
      <c r="E654" s="92">
        <v>45421</v>
      </c>
      <c r="F654" s="92">
        <v>45603</v>
      </c>
      <c r="G654" s="16">
        <v>40000000000</v>
      </c>
      <c r="H654" s="20">
        <v>1.38</v>
      </c>
      <c r="I654" s="19">
        <v>3000000000</v>
      </c>
      <c r="J654" s="18">
        <v>1.33</v>
      </c>
      <c r="K654" s="18">
        <v>1.33</v>
      </c>
      <c r="L654" s="17">
        <v>3000000000</v>
      </c>
      <c r="M654" s="18">
        <v>1.33</v>
      </c>
      <c r="N654" s="18">
        <v>1.33</v>
      </c>
    </row>
    <row r="655" spans="1:14" x14ac:dyDescent="0.25">
      <c r="A655" s="92">
        <v>45420</v>
      </c>
      <c r="B655" s="51" t="s">
        <v>49</v>
      </c>
      <c r="C655" s="52" t="s">
        <v>35</v>
      </c>
      <c r="D655" s="52" t="s">
        <v>17</v>
      </c>
      <c r="E655" s="92">
        <v>45421</v>
      </c>
      <c r="F655" s="92">
        <v>45785</v>
      </c>
      <c r="G655" s="16">
        <v>40000000000</v>
      </c>
      <c r="H655" s="20">
        <v>1.4</v>
      </c>
      <c r="I655" s="19">
        <v>2400000000</v>
      </c>
      <c r="J655" s="18">
        <v>1.38</v>
      </c>
      <c r="K655" s="18">
        <v>1.38</v>
      </c>
      <c r="L655" s="17">
        <v>2400000000</v>
      </c>
      <c r="M655" s="18">
        <v>1.38</v>
      </c>
      <c r="N655" s="18">
        <v>1.38</v>
      </c>
    </row>
    <row r="656" spans="1:14" x14ac:dyDescent="0.25">
      <c r="A656" s="92">
        <v>45420</v>
      </c>
      <c r="B656" s="51" t="s">
        <v>49</v>
      </c>
      <c r="C656" s="52" t="s">
        <v>34</v>
      </c>
      <c r="D656" s="52" t="s">
        <v>12</v>
      </c>
      <c r="E656" s="92">
        <v>45421</v>
      </c>
      <c r="F656" s="92">
        <v>45428</v>
      </c>
      <c r="G656" s="16">
        <v>5000000</v>
      </c>
      <c r="H656" s="20">
        <v>0.45</v>
      </c>
      <c r="I656" s="19">
        <v>17000000</v>
      </c>
      <c r="J656" s="18">
        <v>0.18</v>
      </c>
      <c r="K656" s="18">
        <v>0.38</v>
      </c>
      <c r="L656" s="17">
        <v>5000000</v>
      </c>
      <c r="M656" s="18">
        <v>0.2</v>
      </c>
      <c r="N656" s="18">
        <v>0.21058823529411769</v>
      </c>
    </row>
    <row r="657" spans="1:14" x14ac:dyDescent="0.25">
      <c r="A657" s="92">
        <v>45420</v>
      </c>
      <c r="B657" s="51" t="s">
        <v>49</v>
      </c>
      <c r="C657" s="52" t="s">
        <v>34</v>
      </c>
      <c r="D657" s="52" t="s">
        <v>13</v>
      </c>
      <c r="E657" s="92">
        <v>45421</v>
      </c>
      <c r="F657" s="92">
        <v>45435</v>
      </c>
      <c r="G657" s="16">
        <v>5000000</v>
      </c>
      <c r="H657" s="20">
        <v>0.52</v>
      </c>
      <c r="I657" s="19">
        <v>19500000</v>
      </c>
      <c r="J657" s="18">
        <v>0.2</v>
      </c>
      <c r="K657" s="18">
        <v>0.45</v>
      </c>
      <c r="L657" s="17">
        <v>5000000</v>
      </c>
      <c r="M657" s="18">
        <v>0.26</v>
      </c>
      <c r="N657" s="18">
        <v>0.26820512820512821</v>
      </c>
    </row>
    <row r="658" spans="1:14" x14ac:dyDescent="0.25">
      <c r="A658" s="92">
        <v>45420</v>
      </c>
      <c r="B658" s="51" t="s">
        <v>49</v>
      </c>
      <c r="C658" s="52" t="s">
        <v>34</v>
      </c>
      <c r="D658" s="52" t="s">
        <v>14</v>
      </c>
      <c r="E658" s="92">
        <v>45421</v>
      </c>
      <c r="F658" s="92">
        <v>45449</v>
      </c>
      <c r="G658" s="17">
        <v>5000000</v>
      </c>
      <c r="H658" s="20">
        <v>0.55000000000000004</v>
      </c>
      <c r="I658" s="19">
        <v>22000000</v>
      </c>
      <c r="J658" s="18">
        <v>0.25</v>
      </c>
      <c r="K658" s="18">
        <v>0.48</v>
      </c>
      <c r="L658" s="17">
        <v>5000000</v>
      </c>
      <c r="M658" s="18">
        <v>0.25</v>
      </c>
      <c r="N658" s="18">
        <v>0.29409090909090913</v>
      </c>
    </row>
    <row r="659" spans="1:14" x14ac:dyDescent="0.25">
      <c r="A659" s="92">
        <v>45420</v>
      </c>
      <c r="B659" s="51" t="s">
        <v>49</v>
      </c>
      <c r="C659" s="52" t="s">
        <v>34</v>
      </c>
      <c r="D659" s="52" t="s">
        <v>15</v>
      </c>
      <c r="E659" s="92">
        <v>45421</v>
      </c>
      <c r="F659" s="92">
        <v>45512</v>
      </c>
      <c r="G659" s="16">
        <v>80000000</v>
      </c>
      <c r="H659" s="20">
        <v>1.1200000000000001</v>
      </c>
      <c r="I659" s="19">
        <v>78550000</v>
      </c>
      <c r="J659" s="18">
        <v>0.56999999999999995</v>
      </c>
      <c r="K659" s="18">
        <v>1.1200000000000001</v>
      </c>
      <c r="L659" s="17">
        <v>78550000</v>
      </c>
      <c r="M659" s="18">
        <v>1.1200000000000001</v>
      </c>
      <c r="N659" s="18">
        <v>1.027192870782941</v>
      </c>
    </row>
    <row r="660" spans="1:14" x14ac:dyDescent="0.25">
      <c r="A660" s="92">
        <v>45420</v>
      </c>
      <c r="B660" s="51" t="s">
        <v>49</v>
      </c>
      <c r="C660" s="52" t="s">
        <v>34</v>
      </c>
      <c r="D660" s="52" t="s">
        <v>16</v>
      </c>
      <c r="E660" s="92">
        <v>45421</v>
      </c>
      <c r="F660" s="92">
        <v>45603</v>
      </c>
      <c r="G660" s="16">
        <v>25000000</v>
      </c>
      <c r="H660" s="20">
        <v>1.1599999999999999</v>
      </c>
      <c r="I660" s="19">
        <v>1000000</v>
      </c>
      <c r="J660" s="18">
        <v>1.0900000000000001</v>
      </c>
      <c r="K660" s="18">
        <v>1.0900000000000001</v>
      </c>
      <c r="L660" s="17">
        <v>1000000</v>
      </c>
      <c r="M660" s="18">
        <v>1.0900000000000001</v>
      </c>
      <c r="N660" s="18">
        <v>1.08</v>
      </c>
    </row>
    <row r="661" spans="1:14" x14ac:dyDescent="0.25">
      <c r="A661" s="92">
        <v>45420</v>
      </c>
      <c r="B661" s="51" t="s">
        <v>49</v>
      </c>
      <c r="C661" s="52" t="s">
        <v>34</v>
      </c>
      <c r="D661" s="52" t="s">
        <v>17</v>
      </c>
      <c r="E661" s="92">
        <v>45421</v>
      </c>
      <c r="F661" s="92">
        <v>45785</v>
      </c>
      <c r="G661" s="16">
        <v>30000000</v>
      </c>
      <c r="H661" s="20">
        <v>1.18</v>
      </c>
      <c r="I661" s="19">
        <v>11800000</v>
      </c>
      <c r="J661" s="18">
        <v>1.1100000000000001</v>
      </c>
      <c r="K661" s="18">
        <v>1.18</v>
      </c>
      <c r="L661" s="17">
        <v>11800000</v>
      </c>
      <c r="M661" s="18">
        <v>1.18</v>
      </c>
      <c r="N661" s="18">
        <v>1.1718644067796611</v>
      </c>
    </row>
    <row r="662" spans="1:14" x14ac:dyDescent="0.25">
      <c r="A662" s="92">
        <v>45427</v>
      </c>
      <c r="B662" s="51" t="s">
        <v>49</v>
      </c>
      <c r="C662" s="52" t="s">
        <v>35</v>
      </c>
      <c r="D662" s="52" t="s">
        <v>12</v>
      </c>
      <c r="E662" s="92">
        <v>45428</v>
      </c>
      <c r="F662" s="92">
        <v>45435</v>
      </c>
      <c r="G662" s="16">
        <v>700000000000</v>
      </c>
      <c r="H662" s="20">
        <v>0.5</v>
      </c>
      <c r="I662" s="19">
        <v>610000000000</v>
      </c>
      <c r="J662" s="18">
        <v>0.45</v>
      </c>
      <c r="K662" s="18">
        <v>0.5</v>
      </c>
      <c r="L662" s="17">
        <v>610000000000</v>
      </c>
      <c r="M662" s="18">
        <v>0.5</v>
      </c>
      <c r="N662" s="18">
        <v>0.49262295081967211</v>
      </c>
    </row>
    <row r="663" spans="1:14" x14ac:dyDescent="0.25">
      <c r="A663" s="92">
        <v>45427</v>
      </c>
      <c r="B663" s="51" t="s">
        <v>49</v>
      </c>
      <c r="C663" s="52" t="s">
        <v>35</v>
      </c>
      <c r="D663" s="52" t="s">
        <v>13</v>
      </c>
      <c r="E663" s="92">
        <v>45428</v>
      </c>
      <c r="F663" s="92">
        <v>45442</v>
      </c>
      <c r="G663" s="16"/>
      <c r="H663" s="20"/>
      <c r="I663" s="19"/>
      <c r="J663" s="18"/>
      <c r="K663" s="18"/>
      <c r="L663" s="17"/>
      <c r="M663" s="18"/>
      <c r="N663" s="18"/>
    </row>
    <row r="664" spans="1:14" x14ac:dyDescent="0.25">
      <c r="A664" s="92">
        <v>45427</v>
      </c>
      <c r="B664" s="51" t="s">
        <v>49</v>
      </c>
      <c r="C664" s="52" t="s">
        <v>35</v>
      </c>
      <c r="D664" s="52" t="s">
        <v>14</v>
      </c>
      <c r="E664" s="92">
        <v>45428</v>
      </c>
      <c r="F664" s="92">
        <v>45456</v>
      </c>
      <c r="G664" s="16">
        <v>50000000000</v>
      </c>
      <c r="H664" s="20">
        <v>0.85</v>
      </c>
      <c r="I664" s="19">
        <v>80000000000</v>
      </c>
      <c r="J664" s="18">
        <v>0.83</v>
      </c>
      <c r="K664" s="18">
        <v>0.85</v>
      </c>
      <c r="L664" s="17">
        <v>50000000000</v>
      </c>
      <c r="M664" s="18">
        <v>0.85</v>
      </c>
      <c r="N664" s="18">
        <v>0.84250000000000003</v>
      </c>
    </row>
    <row r="665" spans="1:14" x14ac:dyDescent="0.25">
      <c r="A665" s="92">
        <v>45427</v>
      </c>
      <c r="B665" s="51" t="s">
        <v>49</v>
      </c>
      <c r="C665" s="52" t="s">
        <v>35</v>
      </c>
      <c r="D665" s="52" t="s">
        <v>15</v>
      </c>
      <c r="E665" s="92">
        <v>45428</v>
      </c>
      <c r="F665" s="92">
        <v>45519</v>
      </c>
      <c r="G665" s="16">
        <v>50000000000</v>
      </c>
      <c r="H665" s="20">
        <v>1.33</v>
      </c>
      <c r="I665" s="19">
        <v>50800000000</v>
      </c>
      <c r="J665" s="18">
        <v>0.48</v>
      </c>
      <c r="K665" s="18">
        <v>1.33</v>
      </c>
      <c r="L665" s="17">
        <v>50000000000</v>
      </c>
      <c r="M665" s="18">
        <v>1.33</v>
      </c>
      <c r="N665" s="18">
        <v>1.316614173228347</v>
      </c>
    </row>
    <row r="666" spans="1:14" x14ac:dyDescent="0.25">
      <c r="A666" s="92">
        <v>45427</v>
      </c>
      <c r="B666" s="51" t="s">
        <v>49</v>
      </c>
      <c r="C666" s="52" t="s">
        <v>35</v>
      </c>
      <c r="D666" s="52" t="s">
        <v>16</v>
      </c>
      <c r="E666" s="92">
        <v>45428</v>
      </c>
      <c r="F666" s="92">
        <v>45610</v>
      </c>
      <c r="G666" s="16">
        <v>40000000000</v>
      </c>
      <c r="H666" s="20">
        <v>1.38</v>
      </c>
      <c r="I666" s="19">
        <v>600000000</v>
      </c>
      <c r="J666" s="18">
        <v>0.7</v>
      </c>
      <c r="K666" s="18">
        <v>0.7</v>
      </c>
      <c r="L666" s="17">
        <v>600000000</v>
      </c>
      <c r="M666" s="18">
        <v>0.7</v>
      </c>
      <c r="N666" s="18">
        <v>0.7</v>
      </c>
    </row>
    <row r="667" spans="1:14" x14ac:dyDescent="0.25">
      <c r="A667" s="92">
        <v>45427</v>
      </c>
      <c r="B667" s="51" t="s">
        <v>49</v>
      </c>
      <c r="C667" s="52" t="s">
        <v>35</v>
      </c>
      <c r="D667" s="52" t="s">
        <v>17</v>
      </c>
      <c r="E667" s="92">
        <v>45428</v>
      </c>
      <c r="F667" s="92">
        <v>45792</v>
      </c>
      <c r="G667" s="16">
        <v>40000000000</v>
      </c>
      <c r="H667" s="20">
        <v>1.4</v>
      </c>
      <c r="I667" s="19"/>
      <c r="J667" s="18"/>
      <c r="K667" s="18"/>
      <c r="L667" s="17"/>
      <c r="M667" s="18"/>
      <c r="N667" s="18"/>
    </row>
    <row r="668" spans="1:14" x14ac:dyDescent="0.25">
      <c r="A668" s="92">
        <v>45427</v>
      </c>
      <c r="B668" s="51" t="s">
        <v>49</v>
      </c>
      <c r="C668" s="52" t="s">
        <v>34</v>
      </c>
      <c r="D668" s="52" t="s">
        <v>12</v>
      </c>
      <c r="E668" s="92">
        <v>45428</v>
      </c>
      <c r="F668" s="92">
        <v>45435</v>
      </c>
      <c r="G668" s="16">
        <v>5000000</v>
      </c>
      <c r="H668" s="20">
        <v>0.45</v>
      </c>
      <c r="I668" s="19">
        <v>12500000</v>
      </c>
      <c r="J668" s="18">
        <v>0.18</v>
      </c>
      <c r="K668" s="18">
        <v>0.2</v>
      </c>
      <c r="L668" s="17">
        <v>5000000</v>
      </c>
      <c r="M668" s="18">
        <v>0.2</v>
      </c>
      <c r="N668" s="18">
        <v>0.19600000000000001</v>
      </c>
    </row>
    <row r="669" spans="1:14" x14ac:dyDescent="0.25">
      <c r="A669" s="92">
        <v>45427</v>
      </c>
      <c r="B669" s="51" t="s">
        <v>49</v>
      </c>
      <c r="C669" s="52" t="s">
        <v>34</v>
      </c>
      <c r="D669" s="52" t="s">
        <v>13</v>
      </c>
      <c r="E669" s="92">
        <v>45428</v>
      </c>
      <c r="F669" s="92">
        <v>45442</v>
      </c>
      <c r="G669" s="16">
        <v>5000000</v>
      </c>
      <c r="H669" s="20">
        <v>0.52</v>
      </c>
      <c r="I669" s="19">
        <v>15500000</v>
      </c>
      <c r="J669" s="18">
        <v>0.2</v>
      </c>
      <c r="K669" s="18">
        <v>0.26</v>
      </c>
      <c r="L669" s="17">
        <v>5000000</v>
      </c>
      <c r="M669" s="18">
        <v>0.22</v>
      </c>
      <c r="N669" s="18">
        <v>0.2354838709677419</v>
      </c>
    </row>
    <row r="670" spans="1:14" x14ac:dyDescent="0.25">
      <c r="A670" s="92">
        <v>45427</v>
      </c>
      <c r="B670" s="51" t="s">
        <v>49</v>
      </c>
      <c r="C670" s="52" t="s">
        <v>34</v>
      </c>
      <c r="D670" s="52" t="s">
        <v>14</v>
      </c>
      <c r="E670" s="92">
        <v>45428</v>
      </c>
      <c r="F670" s="92">
        <v>45456</v>
      </c>
      <c r="G670" s="17">
        <v>5000000</v>
      </c>
      <c r="H670" s="20">
        <v>0.55000000000000004</v>
      </c>
      <c r="I670" s="19">
        <v>15500000</v>
      </c>
      <c r="J670" s="18">
        <v>0.2</v>
      </c>
      <c r="K670" s="18">
        <v>0.26</v>
      </c>
      <c r="L670" s="17">
        <v>5000000</v>
      </c>
      <c r="M670" s="18">
        <v>0.2</v>
      </c>
      <c r="N670" s="18">
        <v>0.2358064516129032</v>
      </c>
    </row>
    <row r="671" spans="1:14" x14ac:dyDescent="0.25">
      <c r="A671" s="92">
        <v>45427</v>
      </c>
      <c r="B671" s="51" t="s">
        <v>49</v>
      </c>
      <c r="C671" s="52" t="s">
        <v>34</v>
      </c>
      <c r="D671" s="52" t="s">
        <v>15</v>
      </c>
      <c r="E671" s="92">
        <v>45428</v>
      </c>
      <c r="F671" s="92">
        <v>45519</v>
      </c>
      <c r="G671" s="16">
        <v>70000000</v>
      </c>
      <c r="H671" s="20">
        <v>1.1200000000000001</v>
      </c>
      <c r="I671" s="19">
        <v>58563000</v>
      </c>
      <c r="J671" s="18">
        <v>0.45</v>
      </c>
      <c r="K671" s="18">
        <v>0.12</v>
      </c>
      <c r="L671" s="17">
        <v>58563000</v>
      </c>
      <c r="M671" s="18">
        <v>1.1200000000000001</v>
      </c>
      <c r="N671" s="18">
        <v>1.0268053207656711</v>
      </c>
    </row>
    <row r="672" spans="1:14" x14ac:dyDescent="0.25">
      <c r="A672" s="92">
        <v>45427</v>
      </c>
      <c r="B672" s="51" t="s">
        <v>49</v>
      </c>
      <c r="C672" s="52" t="s">
        <v>34</v>
      </c>
      <c r="D672" s="52" t="s">
        <v>16</v>
      </c>
      <c r="E672" s="92">
        <v>45428</v>
      </c>
      <c r="F672" s="92">
        <v>45610</v>
      </c>
      <c r="G672" s="16">
        <v>35000000</v>
      </c>
      <c r="H672" s="20">
        <v>1.1599999999999999</v>
      </c>
      <c r="I672" s="19">
        <v>150000</v>
      </c>
      <c r="J672" s="18">
        <v>0.7</v>
      </c>
      <c r="K672" s="18">
        <v>0.7</v>
      </c>
      <c r="L672" s="17">
        <v>150000</v>
      </c>
      <c r="M672" s="18">
        <v>0.7</v>
      </c>
      <c r="N672" s="18">
        <v>0.7</v>
      </c>
    </row>
    <row r="673" spans="1:14" x14ac:dyDescent="0.25">
      <c r="A673" s="92">
        <v>45427</v>
      </c>
      <c r="B673" s="51" t="s">
        <v>49</v>
      </c>
      <c r="C673" s="52" t="s">
        <v>34</v>
      </c>
      <c r="D673" s="52" t="s">
        <v>17</v>
      </c>
      <c r="E673" s="92">
        <v>45428</v>
      </c>
      <c r="F673" s="92">
        <v>45792</v>
      </c>
      <c r="G673" s="16">
        <v>30000000</v>
      </c>
      <c r="H673" s="20">
        <v>1.18</v>
      </c>
      <c r="I673" s="19">
        <v>24850000</v>
      </c>
      <c r="J673" s="18">
        <v>1.18</v>
      </c>
      <c r="K673" s="18">
        <v>1.18</v>
      </c>
      <c r="L673" s="17">
        <v>24850000</v>
      </c>
      <c r="M673" s="18">
        <v>1.18</v>
      </c>
      <c r="N673" s="18">
        <v>1.18</v>
      </c>
    </row>
    <row r="674" spans="1:14" x14ac:dyDescent="0.25">
      <c r="A674" s="92">
        <v>45434</v>
      </c>
      <c r="B674" s="51" t="s">
        <v>49</v>
      </c>
      <c r="C674" s="52" t="s">
        <v>35</v>
      </c>
      <c r="D674" s="52" t="s">
        <v>12</v>
      </c>
      <c r="E674" s="92">
        <v>45435</v>
      </c>
      <c r="F674" s="92">
        <v>45442</v>
      </c>
      <c r="G674" s="16">
        <v>700000000000</v>
      </c>
      <c r="H674" s="20">
        <v>0.5</v>
      </c>
      <c r="I674" s="19">
        <v>516000000000</v>
      </c>
      <c r="J674" s="18">
        <v>0.45</v>
      </c>
      <c r="K674" s="18">
        <v>0.5</v>
      </c>
      <c r="L674" s="17">
        <v>516000000000</v>
      </c>
      <c r="M674" s="18">
        <v>0.5</v>
      </c>
      <c r="N674" s="18">
        <v>0.48594961240310081</v>
      </c>
    </row>
    <row r="675" spans="1:14" x14ac:dyDescent="0.25">
      <c r="A675" s="92">
        <v>45434</v>
      </c>
      <c r="B675" s="51" t="s">
        <v>49</v>
      </c>
      <c r="C675" s="52" t="s">
        <v>35</v>
      </c>
      <c r="D675" s="52" t="s">
        <v>13</v>
      </c>
      <c r="E675" s="92">
        <v>45435</v>
      </c>
      <c r="F675" s="92">
        <v>45449</v>
      </c>
      <c r="G675" s="16"/>
      <c r="H675" s="20"/>
      <c r="I675" s="19"/>
      <c r="J675" s="18"/>
      <c r="K675" s="18"/>
      <c r="L675" s="17"/>
      <c r="M675" s="18"/>
      <c r="N675" s="18"/>
    </row>
    <row r="676" spans="1:14" x14ac:dyDescent="0.25">
      <c r="A676" s="92">
        <v>45434</v>
      </c>
      <c r="B676" s="51" t="s">
        <v>49</v>
      </c>
      <c r="C676" s="52" t="s">
        <v>35</v>
      </c>
      <c r="D676" s="52" t="s">
        <v>14</v>
      </c>
      <c r="E676" s="92">
        <v>45435</v>
      </c>
      <c r="F676" s="92">
        <v>45463</v>
      </c>
      <c r="G676" s="16">
        <v>50000000000</v>
      </c>
      <c r="H676" s="20">
        <v>0.85</v>
      </c>
      <c r="I676" s="19">
        <v>90000000000</v>
      </c>
      <c r="J676" s="18">
        <v>0.8</v>
      </c>
      <c r="K676" s="18">
        <v>0.85</v>
      </c>
      <c r="L676" s="17">
        <v>50000000000</v>
      </c>
      <c r="M676" s="18">
        <v>0.85</v>
      </c>
      <c r="N676" s="18">
        <v>0.82777777777777772</v>
      </c>
    </row>
    <row r="677" spans="1:14" x14ac:dyDescent="0.25">
      <c r="A677" s="92">
        <v>45434</v>
      </c>
      <c r="B677" s="51" t="s">
        <v>49</v>
      </c>
      <c r="C677" s="52" t="s">
        <v>35</v>
      </c>
      <c r="D677" s="52" t="s">
        <v>15</v>
      </c>
      <c r="E677" s="92">
        <v>45435</v>
      </c>
      <c r="F677" s="92">
        <v>45526</v>
      </c>
      <c r="G677" s="16">
        <v>50000000000</v>
      </c>
      <c r="H677" s="20">
        <v>1.33</v>
      </c>
      <c r="I677" s="19">
        <v>58217000000</v>
      </c>
      <c r="J677" s="18"/>
      <c r="K677" s="18">
        <v>1.33</v>
      </c>
      <c r="L677" s="17">
        <v>50000000000</v>
      </c>
      <c r="M677" s="18">
        <v>1.33</v>
      </c>
      <c r="N677" s="18">
        <v>1.2410019410137929</v>
      </c>
    </row>
    <row r="678" spans="1:14" x14ac:dyDescent="0.25">
      <c r="A678" s="92">
        <v>45434</v>
      </c>
      <c r="B678" s="51" t="s">
        <v>49</v>
      </c>
      <c r="C678" s="52" t="s">
        <v>35</v>
      </c>
      <c r="D678" s="52" t="s">
        <v>16</v>
      </c>
      <c r="E678" s="92">
        <v>45435</v>
      </c>
      <c r="F678" s="92">
        <v>45617</v>
      </c>
      <c r="G678" s="16">
        <v>40000000000</v>
      </c>
      <c r="H678" s="20">
        <v>1.38</v>
      </c>
      <c r="I678" s="19"/>
      <c r="J678" s="18"/>
      <c r="K678" s="18"/>
      <c r="L678" s="17"/>
      <c r="M678" s="18"/>
      <c r="N678" s="18"/>
    </row>
    <row r="679" spans="1:14" x14ac:dyDescent="0.25">
      <c r="A679" s="92">
        <v>45434</v>
      </c>
      <c r="B679" s="51" t="s">
        <v>49</v>
      </c>
      <c r="C679" s="52" t="s">
        <v>35</v>
      </c>
      <c r="D679" s="52" t="s">
        <v>17</v>
      </c>
      <c r="E679" s="92">
        <v>45435</v>
      </c>
      <c r="F679" s="92">
        <v>45799</v>
      </c>
      <c r="G679" s="16">
        <v>40000000000</v>
      </c>
      <c r="H679" s="20">
        <v>1.4</v>
      </c>
      <c r="I679" s="19"/>
      <c r="J679" s="18"/>
      <c r="K679" s="18"/>
      <c r="L679" s="17"/>
      <c r="M679" s="18"/>
      <c r="N679" s="18"/>
    </row>
    <row r="680" spans="1:14" x14ac:dyDescent="0.25">
      <c r="A680" s="92">
        <v>45434</v>
      </c>
      <c r="B680" s="51" t="s">
        <v>49</v>
      </c>
      <c r="C680" s="52" t="s">
        <v>34</v>
      </c>
      <c r="D680" s="52" t="s">
        <v>12</v>
      </c>
      <c r="E680" s="92">
        <v>45435</v>
      </c>
      <c r="F680" s="92">
        <v>45442</v>
      </c>
      <c r="G680" s="16">
        <v>5000000</v>
      </c>
      <c r="H680" s="20">
        <v>0.45</v>
      </c>
      <c r="I680" s="19">
        <v>13000000</v>
      </c>
      <c r="J680" s="18">
        <v>0.18</v>
      </c>
      <c r="K680" s="18">
        <v>0.2</v>
      </c>
      <c r="L680" s="17">
        <v>5000000</v>
      </c>
      <c r="M680" s="18">
        <v>0.2</v>
      </c>
      <c r="N680" s="18">
        <v>0.19615384615384621</v>
      </c>
    </row>
    <row r="681" spans="1:14" x14ac:dyDescent="0.25">
      <c r="A681" s="92">
        <v>45434</v>
      </c>
      <c r="B681" s="51" t="s">
        <v>49</v>
      </c>
      <c r="C681" s="52" t="s">
        <v>34</v>
      </c>
      <c r="D681" s="52" t="s">
        <v>13</v>
      </c>
      <c r="E681" s="92">
        <v>45435</v>
      </c>
      <c r="F681" s="92">
        <v>45449</v>
      </c>
      <c r="G681" s="16">
        <v>5000000</v>
      </c>
      <c r="H681" s="20">
        <v>0.52</v>
      </c>
      <c r="I681" s="19">
        <v>12500000</v>
      </c>
      <c r="J681" s="18">
        <v>0.2</v>
      </c>
      <c r="K681" s="18">
        <v>0.22</v>
      </c>
      <c r="L681" s="17">
        <v>5000000</v>
      </c>
      <c r="M681" s="18">
        <v>0.22</v>
      </c>
      <c r="N681" s="18">
        <v>0.216</v>
      </c>
    </row>
    <row r="682" spans="1:14" x14ac:dyDescent="0.25">
      <c r="A682" s="92">
        <v>45434</v>
      </c>
      <c r="B682" s="51" t="s">
        <v>49</v>
      </c>
      <c r="C682" s="52" t="s">
        <v>34</v>
      </c>
      <c r="D682" s="52" t="s">
        <v>14</v>
      </c>
      <c r="E682" s="92">
        <v>45435</v>
      </c>
      <c r="F682" s="92">
        <v>45463</v>
      </c>
      <c r="G682" s="17">
        <v>5000000</v>
      </c>
      <c r="H682" s="20">
        <v>0.55000000000000004</v>
      </c>
      <c r="I682" s="19">
        <v>12500000</v>
      </c>
      <c r="J682" s="18">
        <v>0.2</v>
      </c>
      <c r="K682" s="18">
        <v>0.25</v>
      </c>
      <c r="L682" s="17">
        <v>5000000</v>
      </c>
      <c r="M682" s="18">
        <v>0.2</v>
      </c>
      <c r="N682" s="18">
        <v>0.218</v>
      </c>
    </row>
    <row r="683" spans="1:14" x14ac:dyDescent="0.25">
      <c r="A683" s="92">
        <v>45434</v>
      </c>
      <c r="B683" s="51" t="s">
        <v>49</v>
      </c>
      <c r="C683" s="52" t="s">
        <v>34</v>
      </c>
      <c r="D683" s="52" t="s">
        <v>15</v>
      </c>
      <c r="E683" s="92">
        <v>45435</v>
      </c>
      <c r="F683" s="92">
        <v>45526</v>
      </c>
      <c r="G683" s="16">
        <v>70000000</v>
      </c>
      <c r="H683" s="20">
        <v>1.1200000000000001</v>
      </c>
      <c r="I683" s="19">
        <v>91600000</v>
      </c>
      <c r="J683" s="18">
        <v>1.1200000000000001</v>
      </c>
      <c r="K683" s="18">
        <v>1.1200000000000001</v>
      </c>
      <c r="L683" s="17">
        <v>70000000</v>
      </c>
      <c r="M683" s="18">
        <v>1.1200000000000001</v>
      </c>
      <c r="N683" s="18">
        <v>0.83288209606986896</v>
      </c>
    </row>
    <row r="684" spans="1:14" x14ac:dyDescent="0.25">
      <c r="A684" s="92">
        <v>45434</v>
      </c>
      <c r="B684" s="51" t="s">
        <v>49</v>
      </c>
      <c r="C684" s="52" t="s">
        <v>34</v>
      </c>
      <c r="D684" s="52" t="s">
        <v>16</v>
      </c>
      <c r="E684" s="92">
        <v>45435</v>
      </c>
      <c r="F684" s="92">
        <v>45617</v>
      </c>
      <c r="G684" s="16">
        <v>35000000</v>
      </c>
      <c r="H684" s="20">
        <v>1.1599999999999999</v>
      </c>
      <c r="I684" s="19">
        <v>6100000</v>
      </c>
      <c r="J684" s="18">
        <v>0.6</v>
      </c>
      <c r="K684" s="18">
        <v>1.1599999999999999</v>
      </c>
      <c r="L684" s="17">
        <v>6100000</v>
      </c>
      <c r="M684" s="18">
        <v>1.1599999999999999</v>
      </c>
      <c r="N684" s="18">
        <v>0.87540983606557377</v>
      </c>
    </row>
    <row r="685" spans="1:14" x14ac:dyDescent="0.25">
      <c r="A685" s="92">
        <v>45434</v>
      </c>
      <c r="B685" s="51" t="s">
        <v>49</v>
      </c>
      <c r="C685" s="52" t="s">
        <v>34</v>
      </c>
      <c r="D685" s="52" t="s">
        <v>17</v>
      </c>
      <c r="E685" s="92">
        <v>45435</v>
      </c>
      <c r="F685" s="92">
        <v>45799</v>
      </c>
      <c r="G685" s="16">
        <v>30000000</v>
      </c>
      <c r="H685" s="20">
        <v>1.18</v>
      </c>
      <c r="I685" s="19">
        <v>4500000</v>
      </c>
      <c r="J685" s="18">
        <v>1</v>
      </c>
      <c r="K685" s="18">
        <v>1</v>
      </c>
      <c r="L685" s="17">
        <v>4500000</v>
      </c>
      <c r="M685" s="18">
        <v>1</v>
      </c>
      <c r="N685" s="18">
        <v>1</v>
      </c>
    </row>
    <row r="686" spans="1:14" x14ac:dyDescent="0.25">
      <c r="A686" s="92">
        <v>45441</v>
      </c>
      <c r="B686" s="51" t="s">
        <v>49</v>
      </c>
      <c r="C686" s="52" t="s">
        <v>35</v>
      </c>
      <c r="D686" s="52" t="s">
        <v>12</v>
      </c>
      <c r="E686" s="92">
        <v>45442</v>
      </c>
      <c r="F686" s="92">
        <v>45449</v>
      </c>
      <c r="G686" s="16">
        <v>700000000000</v>
      </c>
      <c r="H686" s="20">
        <v>0.5</v>
      </c>
      <c r="I686" s="19">
        <v>538000000000</v>
      </c>
      <c r="J686" s="18">
        <v>0.45</v>
      </c>
      <c r="K686" s="18">
        <v>0.5</v>
      </c>
      <c r="L686" s="19">
        <v>538000000000</v>
      </c>
      <c r="M686" s="18">
        <v>0.5</v>
      </c>
      <c r="N686" s="18">
        <v>0.48949814126394048</v>
      </c>
    </row>
    <row r="687" spans="1:14" x14ac:dyDescent="0.25">
      <c r="A687" s="92">
        <v>45441</v>
      </c>
      <c r="B687" s="51" t="s">
        <v>49</v>
      </c>
      <c r="C687" s="52" t="s">
        <v>35</v>
      </c>
      <c r="D687" s="52" t="s">
        <v>13</v>
      </c>
      <c r="E687" s="92">
        <v>45442</v>
      </c>
      <c r="F687" s="92">
        <v>45456</v>
      </c>
      <c r="G687" s="16"/>
      <c r="H687" s="20"/>
      <c r="I687" s="19"/>
      <c r="J687" s="18"/>
      <c r="K687" s="18"/>
      <c r="L687" s="17"/>
      <c r="M687" s="18"/>
      <c r="N687" s="18"/>
    </row>
    <row r="688" spans="1:14" x14ac:dyDescent="0.25">
      <c r="A688" s="92">
        <v>45441</v>
      </c>
      <c r="B688" s="51" t="s">
        <v>49</v>
      </c>
      <c r="C688" s="52" t="s">
        <v>35</v>
      </c>
      <c r="D688" s="52" t="s">
        <v>14</v>
      </c>
      <c r="E688" s="92">
        <v>45442</v>
      </c>
      <c r="F688" s="92">
        <v>45470</v>
      </c>
      <c r="G688" s="16">
        <v>50000000000</v>
      </c>
      <c r="H688" s="20">
        <v>0.85</v>
      </c>
      <c r="I688" s="19">
        <v>50000000000</v>
      </c>
      <c r="J688" s="18">
        <v>0.85</v>
      </c>
      <c r="K688" s="18">
        <v>0.85</v>
      </c>
      <c r="L688" s="17">
        <v>50000000000</v>
      </c>
      <c r="M688" s="18">
        <v>0.85</v>
      </c>
      <c r="N688" s="18">
        <v>0.85</v>
      </c>
    </row>
    <row r="689" spans="1:14" x14ac:dyDescent="0.25">
      <c r="A689" s="92">
        <v>45441</v>
      </c>
      <c r="B689" s="51" t="s">
        <v>49</v>
      </c>
      <c r="C689" s="52" t="s">
        <v>35</v>
      </c>
      <c r="D689" s="52" t="s">
        <v>15</v>
      </c>
      <c r="E689" s="92">
        <v>45442</v>
      </c>
      <c r="F689" s="92">
        <v>45533</v>
      </c>
      <c r="G689" s="16">
        <v>50000000000</v>
      </c>
      <c r="H689" s="20">
        <v>1.33</v>
      </c>
      <c r="I689" s="19">
        <v>50500000000</v>
      </c>
      <c r="J689" s="18">
        <v>1</v>
      </c>
      <c r="K689" s="18">
        <v>1.33</v>
      </c>
      <c r="L689" s="17">
        <v>50000000000</v>
      </c>
      <c r="M689" s="18">
        <v>1.33</v>
      </c>
      <c r="N689" s="18">
        <v>1.327920792079208</v>
      </c>
    </row>
    <row r="690" spans="1:14" x14ac:dyDescent="0.25">
      <c r="A690" s="92">
        <v>45441</v>
      </c>
      <c r="B690" s="51" t="s">
        <v>49</v>
      </c>
      <c r="C690" s="52" t="s">
        <v>35</v>
      </c>
      <c r="D690" s="52" t="s">
        <v>16</v>
      </c>
      <c r="E690" s="92">
        <v>45442</v>
      </c>
      <c r="F690" s="92">
        <v>45624</v>
      </c>
      <c r="G690" s="16">
        <v>40000000000</v>
      </c>
      <c r="H690" s="20">
        <v>1.38</v>
      </c>
      <c r="I690" s="19"/>
      <c r="J690" s="18"/>
      <c r="K690" s="18"/>
      <c r="L690" s="17"/>
      <c r="M690" s="18"/>
      <c r="N690" s="18"/>
    </row>
    <row r="691" spans="1:14" x14ac:dyDescent="0.25">
      <c r="A691" s="92">
        <v>45441</v>
      </c>
      <c r="B691" s="51" t="s">
        <v>49</v>
      </c>
      <c r="C691" s="52" t="s">
        <v>35</v>
      </c>
      <c r="D691" s="52" t="s">
        <v>17</v>
      </c>
      <c r="E691" s="92">
        <v>45442</v>
      </c>
      <c r="F691" s="92">
        <v>45806</v>
      </c>
      <c r="G691" s="16">
        <v>40000000000</v>
      </c>
      <c r="H691" s="20">
        <v>1.4</v>
      </c>
      <c r="I691" s="19"/>
      <c r="J691" s="18"/>
      <c r="K691" s="18"/>
      <c r="L691" s="17"/>
      <c r="M691" s="18"/>
      <c r="N691" s="18"/>
    </row>
    <row r="692" spans="1:14" x14ac:dyDescent="0.25">
      <c r="A692" s="92">
        <v>45441</v>
      </c>
      <c r="B692" s="51" t="s">
        <v>50</v>
      </c>
      <c r="C692" s="52" t="s">
        <v>35</v>
      </c>
      <c r="D692" s="52" t="s">
        <v>36</v>
      </c>
      <c r="E692" s="92">
        <v>45443</v>
      </c>
      <c r="F692" s="92">
        <v>46173</v>
      </c>
      <c r="G692" s="16" t="s">
        <v>54</v>
      </c>
      <c r="H692" s="20">
        <v>4</v>
      </c>
      <c r="I692" s="19">
        <v>32000000000</v>
      </c>
      <c r="J692" s="18">
        <v>4</v>
      </c>
      <c r="K692" s="18">
        <v>5.5</v>
      </c>
      <c r="L692" s="17">
        <v>20000000000</v>
      </c>
      <c r="M692" s="21"/>
      <c r="N692" s="18">
        <v>4.4124999999999996</v>
      </c>
    </row>
    <row r="693" spans="1:14" x14ac:dyDescent="0.25">
      <c r="A693" s="92">
        <v>45441</v>
      </c>
      <c r="B693" s="51" t="s">
        <v>49</v>
      </c>
      <c r="C693" s="52" t="s">
        <v>34</v>
      </c>
      <c r="D693" s="52" t="s">
        <v>12</v>
      </c>
      <c r="E693" s="92">
        <v>45442</v>
      </c>
      <c r="F693" s="92">
        <v>45449</v>
      </c>
      <c r="G693" s="16">
        <v>5000000</v>
      </c>
      <c r="H693" s="20">
        <v>0.45</v>
      </c>
      <c r="I693" s="19">
        <v>25500000</v>
      </c>
      <c r="J693" s="18">
        <v>0.18</v>
      </c>
      <c r="K693" s="18">
        <v>0.45</v>
      </c>
      <c r="L693" s="17">
        <v>5000000</v>
      </c>
      <c r="M693" s="18">
        <v>0.2</v>
      </c>
      <c r="N693" s="18">
        <v>0.29607843137254902</v>
      </c>
    </row>
    <row r="694" spans="1:14" x14ac:dyDescent="0.25">
      <c r="A694" s="92">
        <v>45441</v>
      </c>
      <c r="B694" s="51" t="s">
        <v>49</v>
      </c>
      <c r="C694" s="52" t="s">
        <v>34</v>
      </c>
      <c r="D694" s="52" t="s">
        <v>13</v>
      </c>
      <c r="E694" s="92">
        <v>45442</v>
      </c>
      <c r="F694" s="92">
        <v>45456</v>
      </c>
      <c r="G694" s="16">
        <v>5000000</v>
      </c>
      <c r="H694" s="20">
        <v>0.52</v>
      </c>
      <c r="I694" s="19">
        <v>23500000</v>
      </c>
      <c r="J694" s="18">
        <v>0.2</v>
      </c>
      <c r="K694" s="18">
        <v>0.52</v>
      </c>
      <c r="L694" s="17">
        <v>5000000</v>
      </c>
      <c r="M694" s="18">
        <v>0.22</v>
      </c>
      <c r="N694" s="18">
        <v>0.28170212765957447</v>
      </c>
    </row>
    <row r="695" spans="1:14" x14ac:dyDescent="0.25">
      <c r="A695" s="92">
        <v>45441</v>
      </c>
      <c r="B695" s="51" t="s">
        <v>49</v>
      </c>
      <c r="C695" s="52" t="s">
        <v>34</v>
      </c>
      <c r="D695" s="52" t="s">
        <v>14</v>
      </c>
      <c r="E695" s="92">
        <v>45442</v>
      </c>
      <c r="F695" s="92">
        <v>45470</v>
      </c>
      <c r="G695" s="17">
        <v>5000000</v>
      </c>
      <c r="H695" s="20">
        <v>0.55000000000000004</v>
      </c>
      <c r="I695" s="19">
        <v>23000000</v>
      </c>
      <c r="J695" s="18">
        <v>0.2</v>
      </c>
      <c r="K695" s="18">
        <v>0.55000000000000004</v>
      </c>
      <c r="L695" s="17">
        <v>5000000</v>
      </c>
      <c r="M695" s="18">
        <v>0.2</v>
      </c>
      <c r="N695" s="18">
        <v>0.29978260869565221</v>
      </c>
    </row>
    <row r="696" spans="1:14" x14ac:dyDescent="0.25">
      <c r="A696" s="92">
        <v>45441</v>
      </c>
      <c r="B696" s="51" t="s">
        <v>49</v>
      </c>
      <c r="C696" s="52" t="s">
        <v>34</v>
      </c>
      <c r="D696" s="52" t="s">
        <v>15</v>
      </c>
      <c r="E696" s="92">
        <v>45442</v>
      </c>
      <c r="F696" s="92">
        <v>45533</v>
      </c>
      <c r="G696" s="16">
        <v>70000000</v>
      </c>
      <c r="H696" s="20">
        <v>1.1200000000000001</v>
      </c>
      <c r="I696" s="19">
        <v>91765000</v>
      </c>
      <c r="J696" s="18">
        <v>0.2</v>
      </c>
      <c r="K696" s="18">
        <v>1.1200000000000001</v>
      </c>
      <c r="L696" s="17">
        <v>70000000</v>
      </c>
      <c r="M696" s="18">
        <v>1.1200000000000001</v>
      </c>
      <c r="N696" s="18">
        <v>1.067198823080695</v>
      </c>
    </row>
    <row r="697" spans="1:14" x14ac:dyDescent="0.25">
      <c r="A697" s="92">
        <v>45441</v>
      </c>
      <c r="B697" s="51" t="s">
        <v>49</v>
      </c>
      <c r="C697" s="52" t="s">
        <v>34</v>
      </c>
      <c r="D697" s="52" t="s">
        <v>16</v>
      </c>
      <c r="E697" s="92">
        <v>45442</v>
      </c>
      <c r="F697" s="92">
        <v>45624</v>
      </c>
      <c r="G697" s="16">
        <v>35000000</v>
      </c>
      <c r="H697" s="20">
        <v>1.1599999999999999</v>
      </c>
      <c r="I697" s="19">
        <v>2750000</v>
      </c>
      <c r="J697" s="18">
        <v>1.1499999999999999</v>
      </c>
      <c r="K697" s="18">
        <v>1.1499999999999999</v>
      </c>
      <c r="L697" s="17">
        <v>2750000</v>
      </c>
      <c r="M697" s="18">
        <v>1.1499999999999999</v>
      </c>
      <c r="N697" s="18">
        <v>1.1499999999999999</v>
      </c>
    </row>
    <row r="698" spans="1:14" x14ac:dyDescent="0.25">
      <c r="A698" s="92">
        <v>45441</v>
      </c>
      <c r="B698" s="51" t="s">
        <v>49</v>
      </c>
      <c r="C698" s="52" t="s">
        <v>34</v>
      </c>
      <c r="D698" s="52" t="s">
        <v>17</v>
      </c>
      <c r="E698" s="92">
        <v>45442</v>
      </c>
      <c r="F698" s="92">
        <v>45806</v>
      </c>
      <c r="G698" s="16">
        <v>30000000</v>
      </c>
      <c r="H698" s="20">
        <v>1.18</v>
      </c>
      <c r="I698" s="19"/>
      <c r="J698" s="18"/>
      <c r="K698" s="18"/>
      <c r="L698" s="17"/>
      <c r="M698" s="18"/>
      <c r="N698" s="18"/>
    </row>
    <row r="699" spans="1:14" x14ac:dyDescent="0.25">
      <c r="A699" s="92">
        <v>45448</v>
      </c>
      <c r="B699" s="51" t="s">
        <v>49</v>
      </c>
      <c r="C699" s="52" t="s">
        <v>35</v>
      </c>
      <c r="D699" s="52" t="s">
        <v>12</v>
      </c>
      <c r="E699" s="92">
        <v>45449</v>
      </c>
      <c r="F699" s="92">
        <v>45456</v>
      </c>
      <c r="G699" s="16">
        <v>700000000000</v>
      </c>
      <c r="H699" s="20">
        <v>0.5</v>
      </c>
      <c r="I699" s="19">
        <v>402500000000</v>
      </c>
      <c r="J699" s="18">
        <v>0.4</v>
      </c>
      <c r="K699" s="18">
        <v>0.5</v>
      </c>
      <c r="L699" s="17">
        <v>402500000000</v>
      </c>
      <c r="M699" s="18">
        <v>0.5</v>
      </c>
      <c r="N699" s="18">
        <v>0.47993788819875782</v>
      </c>
    </row>
    <row r="700" spans="1:14" x14ac:dyDescent="0.25">
      <c r="A700" s="92">
        <v>45448</v>
      </c>
      <c r="B700" s="51" t="s">
        <v>49</v>
      </c>
      <c r="C700" s="52" t="s">
        <v>35</v>
      </c>
      <c r="D700" s="52" t="s">
        <v>13</v>
      </c>
      <c r="E700" s="92">
        <v>45449</v>
      </c>
      <c r="F700" s="92">
        <v>45463</v>
      </c>
      <c r="G700" s="16"/>
      <c r="H700" s="20"/>
      <c r="I700" s="19"/>
      <c r="J700" s="18"/>
      <c r="K700" s="18"/>
      <c r="L700" s="17"/>
      <c r="M700" s="18"/>
      <c r="N700" s="18"/>
    </row>
    <row r="701" spans="1:14" x14ac:dyDescent="0.25">
      <c r="A701" s="92">
        <v>45448</v>
      </c>
      <c r="B701" s="51" t="s">
        <v>49</v>
      </c>
      <c r="C701" s="52" t="s">
        <v>35</v>
      </c>
      <c r="D701" s="52" t="s">
        <v>14</v>
      </c>
      <c r="E701" s="92">
        <v>45449</v>
      </c>
      <c r="F701" s="92">
        <v>45477</v>
      </c>
      <c r="G701" s="16">
        <v>50000000000</v>
      </c>
      <c r="H701" s="20">
        <v>0.85</v>
      </c>
      <c r="I701" s="19">
        <v>110000000000</v>
      </c>
      <c r="J701" s="18">
        <v>0.8</v>
      </c>
      <c r="K701" s="18">
        <v>0.85</v>
      </c>
      <c r="L701" s="17">
        <v>50000000000</v>
      </c>
      <c r="M701" s="18">
        <v>0.82</v>
      </c>
      <c r="N701" s="18">
        <v>0.83</v>
      </c>
    </row>
    <row r="702" spans="1:14" x14ac:dyDescent="0.25">
      <c r="A702" s="92">
        <v>45448</v>
      </c>
      <c r="B702" s="51" t="s">
        <v>49</v>
      </c>
      <c r="C702" s="52" t="s">
        <v>35</v>
      </c>
      <c r="D702" s="52" t="s">
        <v>15</v>
      </c>
      <c r="E702" s="92">
        <v>45449</v>
      </c>
      <c r="F702" s="92">
        <v>45540</v>
      </c>
      <c r="G702" s="16">
        <v>50000000000</v>
      </c>
      <c r="H702" s="20">
        <v>1.33</v>
      </c>
      <c r="I702" s="19">
        <v>50000000000</v>
      </c>
      <c r="J702" s="18">
        <v>1.33</v>
      </c>
      <c r="K702" s="18">
        <v>1.33</v>
      </c>
      <c r="L702" s="17">
        <v>50000000000</v>
      </c>
      <c r="M702" s="18">
        <v>1.33</v>
      </c>
      <c r="N702" s="18">
        <v>1.33</v>
      </c>
    </row>
    <row r="703" spans="1:14" x14ac:dyDescent="0.25">
      <c r="A703" s="92">
        <v>45448</v>
      </c>
      <c r="B703" s="51" t="s">
        <v>49</v>
      </c>
      <c r="C703" s="52" t="s">
        <v>35</v>
      </c>
      <c r="D703" s="52" t="s">
        <v>16</v>
      </c>
      <c r="E703" s="92">
        <v>45449</v>
      </c>
      <c r="F703" s="92">
        <v>45631</v>
      </c>
      <c r="G703" s="16">
        <v>40000000000</v>
      </c>
      <c r="H703" s="20">
        <v>1.38</v>
      </c>
      <c r="I703" s="19"/>
      <c r="J703" s="18"/>
      <c r="K703" s="18"/>
      <c r="L703" s="17"/>
      <c r="M703" s="18"/>
      <c r="N703" s="18"/>
    </row>
    <row r="704" spans="1:14" x14ac:dyDescent="0.25">
      <c r="A704" s="92">
        <v>45448</v>
      </c>
      <c r="B704" s="51" t="s">
        <v>49</v>
      </c>
      <c r="C704" s="52" t="s">
        <v>35</v>
      </c>
      <c r="D704" s="52" t="s">
        <v>17</v>
      </c>
      <c r="E704" s="92">
        <v>45449</v>
      </c>
      <c r="F704" s="92">
        <v>45813</v>
      </c>
      <c r="G704" s="16">
        <v>40000000000</v>
      </c>
      <c r="H704" s="20">
        <v>1.4</v>
      </c>
      <c r="I704" s="19">
        <v>200000000</v>
      </c>
      <c r="J704" s="18">
        <v>1.18</v>
      </c>
      <c r="K704" s="18">
        <v>1.18</v>
      </c>
      <c r="L704" s="17">
        <v>200000000</v>
      </c>
      <c r="M704" s="18">
        <v>1.4</v>
      </c>
      <c r="N704" s="18">
        <v>1.4</v>
      </c>
    </row>
    <row r="705" spans="1:14" x14ac:dyDescent="0.25">
      <c r="A705" s="92">
        <v>45448</v>
      </c>
      <c r="B705" s="51" t="s">
        <v>49</v>
      </c>
      <c r="C705" s="52" t="s">
        <v>34</v>
      </c>
      <c r="D705" s="52" t="s">
        <v>12</v>
      </c>
      <c r="E705" s="92">
        <v>45449</v>
      </c>
      <c r="F705" s="92">
        <v>45456</v>
      </c>
      <c r="G705" s="16">
        <v>5000000</v>
      </c>
      <c r="H705" s="20">
        <v>0.45</v>
      </c>
      <c r="I705" s="19">
        <v>21500000</v>
      </c>
      <c r="J705" s="18">
        <v>0.18</v>
      </c>
      <c r="K705" s="18">
        <v>0.4</v>
      </c>
      <c r="L705" s="17">
        <v>5000000</v>
      </c>
      <c r="M705" s="18">
        <v>0.2</v>
      </c>
      <c r="N705" s="18">
        <v>0.29069767441860472</v>
      </c>
    </row>
    <row r="706" spans="1:14" x14ac:dyDescent="0.25">
      <c r="A706" s="92">
        <v>45448</v>
      </c>
      <c r="B706" s="51" t="s">
        <v>49</v>
      </c>
      <c r="C706" s="52" t="s">
        <v>34</v>
      </c>
      <c r="D706" s="52" t="s">
        <v>13</v>
      </c>
      <c r="E706" s="92">
        <v>45449</v>
      </c>
      <c r="F706" s="92">
        <v>45463</v>
      </c>
      <c r="G706" s="16">
        <v>5000000</v>
      </c>
      <c r="H706" s="20">
        <v>0.52</v>
      </c>
      <c r="I706" s="19">
        <v>23500000</v>
      </c>
      <c r="J706" s="18">
        <v>0.19</v>
      </c>
      <c r="K706" s="18">
        <v>0.5</v>
      </c>
      <c r="L706" s="17">
        <v>5000000</v>
      </c>
      <c r="M706" s="18">
        <v>0.2</v>
      </c>
      <c r="N706" s="18">
        <v>0.33319148936170212</v>
      </c>
    </row>
    <row r="707" spans="1:14" x14ac:dyDescent="0.25">
      <c r="A707" s="92">
        <v>45448</v>
      </c>
      <c r="B707" s="51" t="s">
        <v>49</v>
      </c>
      <c r="C707" s="52" t="s">
        <v>34</v>
      </c>
      <c r="D707" s="52" t="s">
        <v>14</v>
      </c>
      <c r="E707" s="92">
        <v>45449</v>
      </c>
      <c r="F707" s="92">
        <v>45477</v>
      </c>
      <c r="G707" s="17">
        <v>5000000</v>
      </c>
      <c r="H707" s="20">
        <v>0.55000000000000004</v>
      </c>
      <c r="I707" s="19">
        <v>15500000</v>
      </c>
      <c r="J707" s="18">
        <v>0.19</v>
      </c>
      <c r="K707" s="18">
        <v>0.5</v>
      </c>
      <c r="L707" s="17">
        <v>5000000</v>
      </c>
      <c r="M707" s="18">
        <v>0.22</v>
      </c>
      <c r="N707" s="18">
        <v>0.30935483870967739</v>
      </c>
    </row>
    <row r="708" spans="1:14" x14ac:dyDescent="0.25">
      <c r="A708" s="92">
        <v>45448</v>
      </c>
      <c r="B708" s="51" t="s">
        <v>49</v>
      </c>
      <c r="C708" s="52" t="s">
        <v>34</v>
      </c>
      <c r="D708" s="52" t="s">
        <v>15</v>
      </c>
      <c r="E708" s="92">
        <v>45449</v>
      </c>
      <c r="F708" s="92">
        <v>45540</v>
      </c>
      <c r="G708" s="16">
        <v>50000000</v>
      </c>
      <c r="H708" s="20">
        <v>1.1200000000000001</v>
      </c>
      <c r="I708" s="19">
        <v>90000000</v>
      </c>
      <c r="J708" s="18">
        <v>1</v>
      </c>
      <c r="K708" s="18">
        <v>1.1200000000000001</v>
      </c>
      <c r="L708" s="17">
        <v>50000000</v>
      </c>
      <c r="M708" s="18">
        <v>1.1100000000000001</v>
      </c>
      <c r="N708" s="18">
        <v>1.1027777777777781</v>
      </c>
    </row>
    <row r="709" spans="1:14" x14ac:dyDescent="0.25">
      <c r="A709" s="92">
        <v>45448</v>
      </c>
      <c r="B709" s="51" t="s">
        <v>49</v>
      </c>
      <c r="C709" s="52" t="s">
        <v>34</v>
      </c>
      <c r="D709" s="52" t="s">
        <v>16</v>
      </c>
      <c r="E709" s="92">
        <v>45449</v>
      </c>
      <c r="F709" s="92">
        <v>45631</v>
      </c>
      <c r="G709" s="16">
        <v>35000000</v>
      </c>
      <c r="H709" s="20">
        <v>1.1599999999999999</v>
      </c>
      <c r="I709" s="19">
        <v>2100000</v>
      </c>
      <c r="J709" s="18">
        <v>1.0900000000000001</v>
      </c>
      <c r="K709" s="18">
        <v>1.1499999999999999</v>
      </c>
      <c r="L709" s="17">
        <v>2100000</v>
      </c>
      <c r="M709" s="18">
        <v>1.1499999999999999</v>
      </c>
      <c r="N709" s="18">
        <v>1.083333333333333</v>
      </c>
    </row>
    <row r="710" spans="1:14" x14ac:dyDescent="0.25">
      <c r="A710" s="92">
        <v>45448</v>
      </c>
      <c r="B710" s="51" t="s">
        <v>49</v>
      </c>
      <c r="C710" s="52" t="s">
        <v>34</v>
      </c>
      <c r="D710" s="52" t="s">
        <v>17</v>
      </c>
      <c r="E710" s="92">
        <v>45449</v>
      </c>
      <c r="F710" s="92">
        <v>45813</v>
      </c>
      <c r="G710" s="16">
        <v>30000000</v>
      </c>
      <c r="H710" s="20">
        <v>1.18</v>
      </c>
      <c r="I710" s="19">
        <v>15060000</v>
      </c>
      <c r="J710" s="18">
        <v>1.18</v>
      </c>
      <c r="K710" s="18">
        <v>1.18</v>
      </c>
      <c r="L710" s="17">
        <v>15060000</v>
      </c>
      <c r="M710" s="18">
        <v>1.18</v>
      </c>
      <c r="N710" s="18">
        <v>1.18</v>
      </c>
    </row>
    <row r="711" spans="1:14" x14ac:dyDescent="0.25">
      <c r="A711" s="92">
        <v>45455</v>
      </c>
      <c r="B711" s="51" t="s">
        <v>49</v>
      </c>
      <c r="C711" s="52" t="s">
        <v>35</v>
      </c>
      <c r="D711" s="52" t="s">
        <v>12</v>
      </c>
      <c r="E711" s="92">
        <v>45456</v>
      </c>
      <c r="F711" s="92">
        <v>45463</v>
      </c>
      <c r="G711" s="16">
        <v>700000000000</v>
      </c>
      <c r="H711" s="20">
        <v>0.5</v>
      </c>
      <c r="I711" s="19">
        <v>411000000000</v>
      </c>
      <c r="J711" s="18">
        <v>0.45</v>
      </c>
      <c r="K711" s="18">
        <v>0.5</v>
      </c>
      <c r="L711" s="17">
        <v>411000000000</v>
      </c>
      <c r="M711" s="18">
        <v>0.5</v>
      </c>
      <c r="N711" s="18">
        <v>0.49513381995133821</v>
      </c>
    </row>
    <row r="712" spans="1:14" x14ac:dyDescent="0.25">
      <c r="A712" s="92">
        <v>45455</v>
      </c>
      <c r="B712" s="51" t="s">
        <v>49</v>
      </c>
      <c r="C712" s="52" t="s">
        <v>35</v>
      </c>
      <c r="D712" s="52" t="s">
        <v>13</v>
      </c>
      <c r="E712" s="92">
        <v>45456</v>
      </c>
      <c r="F712" s="92">
        <v>45470</v>
      </c>
      <c r="G712" s="16"/>
      <c r="H712" s="20"/>
      <c r="I712" s="19"/>
      <c r="J712" s="18"/>
      <c r="K712" s="18"/>
      <c r="L712" s="17"/>
      <c r="M712" s="18"/>
      <c r="N712" s="18"/>
    </row>
    <row r="713" spans="1:14" x14ac:dyDescent="0.25">
      <c r="A713" s="92">
        <v>45455</v>
      </c>
      <c r="B713" s="51" t="s">
        <v>49</v>
      </c>
      <c r="C713" s="52" t="s">
        <v>35</v>
      </c>
      <c r="D713" s="52" t="s">
        <v>14</v>
      </c>
      <c r="E713" s="92">
        <v>45456</v>
      </c>
      <c r="F713" s="92">
        <v>45484</v>
      </c>
      <c r="G713" s="16">
        <v>50000000000</v>
      </c>
      <c r="H713" s="20">
        <v>0.85</v>
      </c>
      <c r="I713" s="19">
        <v>100000000000</v>
      </c>
      <c r="J713" s="18">
        <v>0.82</v>
      </c>
      <c r="K713" s="18">
        <v>0.85</v>
      </c>
      <c r="L713" s="17">
        <v>50000000000</v>
      </c>
      <c r="M713" s="18">
        <v>0.82</v>
      </c>
      <c r="N713" s="18">
        <v>0.83499999999999996</v>
      </c>
    </row>
    <row r="714" spans="1:14" x14ac:dyDescent="0.25">
      <c r="A714" s="92">
        <v>45455</v>
      </c>
      <c r="B714" s="51" t="s">
        <v>49</v>
      </c>
      <c r="C714" s="52" t="s">
        <v>35</v>
      </c>
      <c r="D714" s="52" t="s">
        <v>15</v>
      </c>
      <c r="E714" s="92">
        <v>45456</v>
      </c>
      <c r="F714" s="92">
        <v>45547</v>
      </c>
      <c r="G714" s="16">
        <v>50000000000</v>
      </c>
      <c r="H714" s="20">
        <v>1.33</v>
      </c>
      <c r="I714" s="19">
        <v>50400000000</v>
      </c>
      <c r="J714" s="18">
        <v>1.32</v>
      </c>
      <c r="K714" s="18">
        <v>1.33</v>
      </c>
      <c r="L714" s="17">
        <v>50000000000</v>
      </c>
      <c r="M714" s="18">
        <v>1.33</v>
      </c>
      <c r="N714" s="18">
        <v>1.329960317460317</v>
      </c>
    </row>
    <row r="715" spans="1:14" x14ac:dyDescent="0.25">
      <c r="A715" s="92">
        <v>45455</v>
      </c>
      <c r="B715" s="51" t="s">
        <v>49</v>
      </c>
      <c r="C715" s="52" t="s">
        <v>35</v>
      </c>
      <c r="D715" s="52" t="s">
        <v>16</v>
      </c>
      <c r="E715" s="92">
        <v>45456</v>
      </c>
      <c r="F715" s="92">
        <v>45638</v>
      </c>
      <c r="G715" s="16">
        <v>40000000000</v>
      </c>
      <c r="H715" s="20">
        <v>1.38</v>
      </c>
      <c r="I715" s="19"/>
      <c r="J715" s="18"/>
      <c r="K715" s="18"/>
      <c r="L715" s="17"/>
      <c r="M715" s="18"/>
      <c r="N715" s="18"/>
    </row>
    <row r="716" spans="1:14" x14ac:dyDescent="0.25">
      <c r="A716" s="92">
        <v>45455</v>
      </c>
      <c r="B716" s="51" t="s">
        <v>49</v>
      </c>
      <c r="C716" s="52" t="s">
        <v>35</v>
      </c>
      <c r="D716" s="52" t="s">
        <v>17</v>
      </c>
      <c r="E716" s="92">
        <v>45456</v>
      </c>
      <c r="F716" s="92">
        <v>45820</v>
      </c>
      <c r="G716" s="16">
        <v>40000000000</v>
      </c>
      <c r="H716" s="20">
        <v>1.4</v>
      </c>
      <c r="I716" s="19">
        <v>200000000</v>
      </c>
      <c r="J716" s="18">
        <v>1.4</v>
      </c>
      <c r="K716" s="18">
        <v>1.4</v>
      </c>
      <c r="L716" s="17">
        <v>200000000</v>
      </c>
      <c r="M716" s="18">
        <v>1.4</v>
      </c>
      <c r="N716" s="18">
        <v>1.4</v>
      </c>
    </row>
    <row r="717" spans="1:14" x14ac:dyDescent="0.25">
      <c r="A717" s="92">
        <v>45455</v>
      </c>
      <c r="B717" s="51" t="s">
        <v>49</v>
      </c>
      <c r="C717" s="52" t="s">
        <v>34</v>
      </c>
      <c r="D717" s="52" t="s">
        <v>12</v>
      </c>
      <c r="E717" s="92">
        <v>45456</v>
      </c>
      <c r="F717" s="92">
        <v>45463</v>
      </c>
      <c r="G717" s="16">
        <v>5000000</v>
      </c>
      <c r="H717" s="20">
        <v>0.45</v>
      </c>
      <c r="I717" s="19">
        <v>22500000</v>
      </c>
      <c r="J717" s="18">
        <v>0.18</v>
      </c>
      <c r="K717" s="18">
        <v>0.45</v>
      </c>
      <c r="L717" s="17">
        <v>5000000</v>
      </c>
      <c r="M717" s="18">
        <v>0.2</v>
      </c>
      <c r="N717" s="18">
        <v>0.2311111111111111</v>
      </c>
    </row>
    <row r="718" spans="1:14" x14ac:dyDescent="0.25">
      <c r="A718" s="92">
        <v>45455</v>
      </c>
      <c r="B718" s="51" t="s">
        <v>49</v>
      </c>
      <c r="C718" s="52" t="s">
        <v>34</v>
      </c>
      <c r="D718" s="52" t="s">
        <v>13</v>
      </c>
      <c r="E718" s="92">
        <v>45456</v>
      </c>
      <c r="F718" s="92">
        <v>45470</v>
      </c>
      <c r="G718" s="16">
        <v>5000000</v>
      </c>
      <c r="H718" s="20">
        <v>0.52</v>
      </c>
      <c r="I718" s="19">
        <v>22500000</v>
      </c>
      <c r="J718" s="18">
        <v>0.2</v>
      </c>
      <c r="K718" s="18">
        <v>0.45</v>
      </c>
      <c r="L718" s="17">
        <v>5000000</v>
      </c>
      <c r="M718" s="18">
        <v>0.2</v>
      </c>
      <c r="N718" s="18">
        <v>0.26933333333333331</v>
      </c>
    </row>
    <row r="719" spans="1:14" x14ac:dyDescent="0.25">
      <c r="A719" s="92">
        <v>45455</v>
      </c>
      <c r="B719" s="51" t="s">
        <v>49</v>
      </c>
      <c r="C719" s="52" t="s">
        <v>34</v>
      </c>
      <c r="D719" s="52" t="s">
        <v>14</v>
      </c>
      <c r="E719" s="92">
        <v>45456</v>
      </c>
      <c r="F719" s="92">
        <v>45484</v>
      </c>
      <c r="G719" s="17">
        <v>5000000</v>
      </c>
      <c r="H719" s="20">
        <v>0.55000000000000004</v>
      </c>
      <c r="I719" s="19">
        <v>20500000</v>
      </c>
      <c r="J719" s="18">
        <v>0.2</v>
      </c>
      <c r="K719" s="18">
        <v>0.25</v>
      </c>
      <c r="L719" s="17">
        <v>5000000</v>
      </c>
      <c r="M719" s="18">
        <v>0.2</v>
      </c>
      <c r="N719" s="18">
        <v>0.2168292682926829</v>
      </c>
    </row>
    <row r="720" spans="1:14" x14ac:dyDescent="0.25">
      <c r="A720" s="92">
        <v>45455</v>
      </c>
      <c r="B720" s="51" t="s">
        <v>49</v>
      </c>
      <c r="C720" s="52" t="s">
        <v>34</v>
      </c>
      <c r="D720" s="52" t="s">
        <v>15</v>
      </c>
      <c r="E720" s="92">
        <v>45456</v>
      </c>
      <c r="F720" s="92">
        <v>45547</v>
      </c>
      <c r="G720" s="16">
        <v>50000000</v>
      </c>
      <c r="H720" s="20">
        <v>1.1200000000000001</v>
      </c>
      <c r="I720" s="19">
        <v>87850000</v>
      </c>
      <c r="J720" s="18">
        <v>0.15</v>
      </c>
      <c r="K720" s="18">
        <v>1.1200000000000001</v>
      </c>
      <c r="L720" s="17">
        <v>50000000</v>
      </c>
      <c r="M720" s="18">
        <v>1.1100000000000001</v>
      </c>
      <c r="N720" s="18">
        <v>1.0883437677859991</v>
      </c>
    </row>
    <row r="721" spans="1:14" x14ac:dyDescent="0.25">
      <c r="A721" s="92">
        <v>45455</v>
      </c>
      <c r="B721" s="51" t="s">
        <v>49</v>
      </c>
      <c r="C721" s="52" t="s">
        <v>34</v>
      </c>
      <c r="D721" s="52" t="s">
        <v>16</v>
      </c>
      <c r="E721" s="92">
        <v>45456</v>
      </c>
      <c r="F721" s="92">
        <v>45638</v>
      </c>
      <c r="G721" s="16">
        <v>35000000</v>
      </c>
      <c r="H721" s="20">
        <v>1.1599999999999999</v>
      </c>
      <c r="I721" s="19"/>
      <c r="J721" s="18"/>
      <c r="K721" s="18"/>
      <c r="L721" s="17"/>
      <c r="M721" s="18"/>
      <c r="N721" s="18"/>
    </row>
    <row r="722" spans="1:14" x14ac:dyDescent="0.25">
      <c r="A722" s="92">
        <v>45455</v>
      </c>
      <c r="B722" s="51" t="s">
        <v>49</v>
      </c>
      <c r="C722" s="52" t="s">
        <v>34</v>
      </c>
      <c r="D722" s="52" t="s">
        <v>17</v>
      </c>
      <c r="E722" s="92">
        <v>45456</v>
      </c>
      <c r="F722" s="92">
        <v>45820</v>
      </c>
      <c r="G722" s="16">
        <v>30000000</v>
      </c>
      <c r="H722" s="20">
        <v>1.18</v>
      </c>
      <c r="I722" s="19"/>
      <c r="J722" s="18"/>
      <c r="K722" s="18"/>
      <c r="L722" s="17"/>
      <c r="M722" s="18"/>
      <c r="N722" s="18"/>
    </row>
    <row r="723" spans="1:14" x14ac:dyDescent="0.25">
      <c r="A723" s="92">
        <v>45462</v>
      </c>
      <c r="B723" s="51" t="s">
        <v>49</v>
      </c>
      <c r="C723" s="52" t="s">
        <v>35</v>
      </c>
      <c r="D723" s="52" t="s">
        <v>12</v>
      </c>
      <c r="E723" s="92">
        <v>45463</v>
      </c>
      <c r="F723" s="92">
        <v>45470</v>
      </c>
      <c r="G723" s="16">
        <v>700000000000</v>
      </c>
      <c r="H723" s="20">
        <v>0.5</v>
      </c>
      <c r="I723" s="19">
        <v>348000000000</v>
      </c>
      <c r="J723" s="18">
        <v>0.45</v>
      </c>
      <c r="K723" s="18">
        <v>0.5</v>
      </c>
      <c r="L723" s="17">
        <v>348000000000</v>
      </c>
      <c r="M723" s="18">
        <v>0.5</v>
      </c>
      <c r="N723" s="18">
        <v>0.49396551724137933</v>
      </c>
    </row>
    <row r="724" spans="1:14" x14ac:dyDescent="0.25">
      <c r="A724" s="92">
        <v>45462</v>
      </c>
      <c r="B724" s="51" t="s">
        <v>49</v>
      </c>
      <c r="C724" s="52" t="s">
        <v>35</v>
      </c>
      <c r="D724" s="52" t="s">
        <v>13</v>
      </c>
      <c r="E724" s="92">
        <v>45463</v>
      </c>
      <c r="F724" s="92">
        <v>45477</v>
      </c>
      <c r="G724" s="16"/>
      <c r="H724" s="20"/>
      <c r="I724" s="19"/>
      <c r="J724" s="18"/>
      <c r="K724" s="18"/>
      <c r="L724" s="17"/>
      <c r="M724" s="18"/>
      <c r="N724" s="18"/>
    </row>
    <row r="725" spans="1:14" x14ac:dyDescent="0.25">
      <c r="A725" s="92">
        <v>45462</v>
      </c>
      <c r="B725" s="51" t="s">
        <v>49</v>
      </c>
      <c r="C725" s="52" t="s">
        <v>35</v>
      </c>
      <c r="D725" s="52" t="s">
        <v>14</v>
      </c>
      <c r="E725" s="92">
        <v>45463</v>
      </c>
      <c r="F725" s="92">
        <v>45491</v>
      </c>
      <c r="G725" s="16">
        <v>50000000000</v>
      </c>
      <c r="H725" s="20">
        <v>0.85</v>
      </c>
      <c r="I725" s="19">
        <v>101000000000</v>
      </c>
      <c r="J725" s="18">
        <v>0.75</v>
      </c>
      <c r="K725" s="18">
        <v>0.85</v>
      </c>
      <c r="L725" s="17">
        <v>50000000000</v>
      </c>
      <c r="M725" s="18">
        <v>0.85</v>
      </c>
      <c r="N725" s="18">
        <v>0.8371287128712871</v>
      </c>
    </row>
    <row r="726" spans="1:14" x14ac:dyDescent="0.25">
      <c r="A726" s="92">
        <v>45462</v>
      </c>
      <c r="B726" s="51" t="s">
        <v>49</v>
      </c>
      <c r="C726" s="52" t="s">
        <v>35</v>
      </c>
      <c r="D726" s="52" t="s">
        <v>15</v>
      </c>
      <c r="E726" s="92">
        <v>45463</v>
      </c>
      <c r="F726" s="92">
        <v>45554</v>
      </c>
      <c r="G726" s="16">
        <v>50000000000</v>
      </c>
      <c r="H726" s="20">
        <v>1.33</v>
      </c>
      <c r="I726" s="19">
        <v>57100000000</v>
      </c>
      <c r="J726" s="18">
        <v>1</v>
      </c>
      <c r="K726" s="18">
        <v>1.33</v>
      </c>
      <c r="L726" s="17">
        <v>50000000000</v>
      </c>
      <c r="M726" s="18">
        <v>1.33</v>
      </c>
      <c r="N726" s="18">
        <v>1.311033274956217</v>
      </c>
    </row>
    <row r="727" spans="1:14" x14ac:dyDescent="0.25">
      <c r="A727" s="92">
        <v>45462</v>
      </c>
      <c r="B727" s="51" t="s">
        <v>49</v>
      </c>
      <c r="C727" s="52" t="s">
        <v>35</v>
      </c>
      <c r="D727" s="52" t="s">
        <v>16</v>
      </c>
      <c r="E727" s="92">
        <v>45463</v>
      </c>
      <c r="F727" s="92">
        <v>45645</v>
      </c>
      <c r="G727" s="16">
        <v>40000000000</v>
      </c>
      <c r="H727" s="20">
        <v>1.38</v>
      </c>
      <c r="I727" s="19"/>
      <c r="J727" s="18"/>
      <c r="K727" s="18"/>
      <c r="L727" s="17"/>
      <c r="M727" s="18"/>
      <c r="N727" s="18"/>
    </row>
    <row r="728" spans="1:14" x14ac:dyDescent="0.25">
      <c r="A728" s="92">
        <v>45462</v>
      </c>
      <c r="B728" s="51" t="s">
        <v>49</v>
      </c>
      <c r="C728" s="52" t="s">
        <v>35</v>
      </c>
      <c r="D728" s="52" t="s">
        <v>17</v>
      </c>
      <c r="E728" s="92">
        <v>45463</v>
      </c>
      <c r="F728" s="92">
        <v>45827</v>
      </c>
      <c r="G728" s="16">
        <v>40000000000</v>
      </c>
      <c r="H728" s="20">
        <v>1.4</v>
      </c>
      <c r="I728" s="19">
        <v>200000000</v>
      </c>
      <c r="J728" s="18">
        <v>1.4</v>
      </c>
      <c r="K728" s="18">
        <v>1.4</v>
      </c>
      <c r="L728" s="17">
        <v>200000000</v>
      </c>
      <c r="M728" s="18">
        <v>1.4</v>
      </c>
      <c r="N728" s="18">
        <v>1.4</v>
      </c>
    </row>
    <row r="729" spans="1:14" x14ac:dyDescent="0.25">
      <c r="A729" s="92">
        <v>45462</v>
      </c>
      <c r="B729" s="51" t="s">
        <v>49</v>
      </c>
      <c r="C729" s="52" t="s">
        <v>34</v>
      </c>
      <c r="D729" s="52" t="s">
        <v>12</v>
      </c>
      <c r="E729" s="92">
        <v>45463</v>
      </c>
      <c r="F729" s="92">
        <v>45470</v>
      </c>
      <c r="G729" s="16">
        <v>5000000</v>
      </c>
      <c r="H729" s="20">
        <v>0.45</v>
      </c>
      <c r="I729" s="19">
        <v>15500000</v>
      </c>
      <c r="J729" s="18">
        <v>0.18</v>
      </c>
      <c r="K729" s="18">
        <v>0.45</v>
      </c>
      <c r="L729" s="17">
        <v>5000000</v>
      </c>
      <c r="M729" s="18">
        <v>0.2</v>
      </c>
      <c r="N729" s="18">
        <v>0.2129032258064516</v>
      </c>
    </row>
    <row r="730" spans="1:14" x14ac:dyDescent="0.25">
      <c r="A730" s="92">
        <v>45462</v>
      </c>
      <c r="B730" s="51" t="s">
        <v>49</v>
      </c>
      <c r="C730" s="52" t="s">
        <v>34</v>
      </c>
      <c r="D730" s="52" t="s">
        <v>13</v>
      </c>
      <c r="E730" s="92">
        <v>45463</v>
      </c>
      <c r="F730" s="92">
        <v>45477</v>
      </c>
      <c r="G730" s="16">
        <v>5000000</v>
      </c>
      <c r="H730" s="20">
        <v>0.52</v>
      </c>
      <c r="I730" s="19">
        <v>16500000</v>
      </c>
      <c r="J730" s="18">
        <v>0.2</v>
      </c>
      <c r="K730" s="18">
        <v>0.23</v>
      </c>
      <c r="L730" s="17">
        <v>5000000</v>
      </c>
      <c r="M730" s="18">
        <v>0.2</v>
      </c>
      <c r="N730" s="18">
        <v>0.2163636363636364</v>
      </c>
    </row>
    <row r="731" spans="1:14" x14ac:dyDescent="0.25">
      <c r="A731" s="92">
        <v>45462</v>
      </c>
      <c r="B731" s="51" t="s">
        <v>49</v>
      </c>
      <c r="C731" s="52" t="s">
        <v>34</v>
      </c>
      <c r="D731" s="52" t="s">
        <v>14</v>
      </c>
      <c r="E731" s="92">
        <v>45463</v>
      </c>
      <c r="F731" s="92">
        <v>45491</v>
      </c>
      <c r="G731" s="17">
        <v>5000000</v>
      </c>
      <c r="H731" s="20">
        <v>0.55000000000000004</v>
      </c>
      <c r="I731" s="19">
        <v>13000000</v>
      </c>
      <c r="J731" s="18">
        <v>0.2</v>
      </c>
      <c r="K731" s="18">
        <v>0.25</v>
      </c>
      <c r="L731" s="17">
        <v>5000000</v>
      </c>
      <c r="M731" s="18">
        <v>0.2</v>
      </c>
      <c r="N731" s="18">
        <v>0.22500000000000001</v>
      </c>
    </row>
    <row r="732" spans="1:14" x14ac:dyDescent="0.25">
      <c r="A732" s="92">
        <v>45462</v>
      </c>
      <c r="B732" s="51" t="s">
        <v>49</v>
      </c>
      <c r="C732" s="52" t="s">
        <v>34</v>
      </c>
      <c r="D732" s="52" t="s">
        <v>15</v>
      </c>
      <c r="E732" s="92">
        <v>45463</v>
      </c>
      <c r="F732" s="92">
        <v>45554</v>
      </c>
      <c r="G732" s="16">
        <v>40000000</v>
      </c>
      <c r="H732" s="20">
        <v>1.1200000000000001</v>
      </c>
      <c r="I732" s="19">
        <v>78939000</v>
      </c>
      <c r="J732" s="18">
        <v>1</v>
      </c>
      <c r="K732" s="18">
        <v>1.1100000000000001</v>
      </c>
      <c r="L732" s="17">
        <v>40000000</v>
      </c>
      <c r="M732" s="18">
        <v>1.1000000000000001</v>
      </c>
      <c r="N732" s="18">
        <v>1.094773052610243</v>
      </c>
    </row>
    <row r="733" spans="1:14" x14ac:dyDescent="0.25">
      <c r="A733" s="92">
        <v>45462</v>
      </c>
      <c r="B733" s="51" t="s">
        <v>49</v>
      </c>
      <c r="C733" s="52" t="s">
        <v>34</v>
      </c>
      <c r="D733" s="52" t="s">
        <v>16</v>
      </c>
      <c r="E733" s="92">
        <v>45463</v>
      </c>
      <c r="F733" s="92">
        <v>45645</v>
      </c>
      <c r="G733" s="16">
        <v>35000000</v>
      </c>
      <c r="H733" s="20">
        <v>1.1599999999999999</v>
      </c>
      <c r="I733" s="19"/>
      <c r="J733" s="18"/>
      <c r="K733" s="18"/>
      <c r="L733" s="17"/>
      <c r="M733" s="18"/>
      <c r="N733" s="18"/>
    </row>
    <row r="734" spans="1:14" x14ac:dyDescent="0.25">
      <c r="A734" s="92">
        <v>45462</v>
      </c>
      <c r="B734" s="51" t="s">
        <v>49</v>
      </c>
      <c r="C734" s="52" t="s">
        <v>34</v>
      </c>
      <c r="D734" s="52" t="s">
        <v>17</v>
      </c>
      <c r="E734" s="92">
        <v>45463</v>
      </c>
      <c r="F734" s="92">
        <v>45827</v>
      </c>
      <c r="G734" s="16">
        <v>30000000</v>
      </c>
      <c r="H734" s="20">
        <v>1.18</v>
      </c>
      <c r="I734" s="19">
        <v>50000</v>
      </c>
      <c r="J734" s="18">
        <v>1.18</v>
      </c>
      <c r="K734" s="18">
        <v>1.18</v>
      </c>
      <c r="L734" s="17">
        <v>50000</v>
      </c>
      <c r="M734" s="18">
        <v>1.18</v>
      </c>
      <c r="N734" s="18">
        <v>1.18</v>
      </c>
    </row>
    <row r="735" spans="1:14" x14ac:dyDescent="0.25">
      <c r="A735" s="92">
        <v>45469.572916666664</v>
      </c>
      <c r="B735" s="51" t="s">
        <v>49</v>
      </c>
      <c r="C735" s="52" t="s">
        <v>35</v>
      </c>
      <c r="D735" s="52" t="s">
        <v>12</v>
      </c>
      <c r="E735" s="92">
        <v>45470.572916666664</v>
      </c>
      <c r="F735" s="92">
        <v>45477.572916666664</v>
      </c>
      <c r="G735" s="16">
        <v>700000000000</v>
      </c>
      <c r="H735" s="20">
        <v>0.5</v>
      </c>
      <c r="I735" s="19">
        <v>460000000000</v>
      </c>
      <c r="J735" s="18">
        <v>0.45</v>
      </c>
      <c r="K735" s="18">
        <v>0.5</v>
      </c>
      <c r="L735" s="17">
        <v>460000000000</v>
      </c>
      <c r="M735" s="18">
        <v>0.5</v>
      </c>
      <c r="N735" s="18">
        <v>0.4891304347826087</v>
      </c>
    </row>
    <row r="736" spans="1:14" x14ac:dyDescent="0.25">
      <c r="A736" s="92">
        <v>45469.572916666664</v>
      </c>
      <c r="B736" s="51" t="s">
        <v>49</v>
      </c>
      <c r="C736" s="52" t="s">
        <v>35</v>
      </c>
      <c r="D736" s="52" t="s">
        <v>13</v>
      </c>
      <c r="E736" s="92">
        <v>45470.572916666664</v>
      </c>
      <c r="F736" s="92">
        <v>45484.572916666664</v>
      </c>
      <c r="G736" s="16"/>
      <c r="H736" s="20"/>
      <c r="I736" s="19"/>
      <c r="J736" s="18"/>
      <c r="K736" s="18"/>
      <c r="L736" s="17"/>
      <c r="M736" s="18"/>
      <c r="N736" s="18"/>
    </row>
    <row r="737" spans="1:14" x14ac:dyDescent="0.25">
      <c r="A737" s="92">
        <v>45469.572916666664</v>
      </c>
      <c r="B737" s="51" t="s">
        <v>49</v>
      </c>
      <c r="C737" s="52" t="s">
        <v>35</v>
      </c>
      <c r="D737" s="52" t="s">
        <v>14</v>
      </c>
      <c r="E737" s="92">
        <v>45470.572916666664</v>
      </c>
      <c r="F737" s="92">
        <v>45498.572916666664</v>
      </c>
      <c r="G737" s="16"/>
      <c r="H737" s="20"/>
      <c r="I737" s="19"/>
      <c r="J737" s="18"/>
      <c r="K737" s="18"/>
      <c r="L737" s="17"/>
      <c r="M737" s="18"/>
      <c r="N737" s="18"/>
    </row>
    <row r="738" spans="1:14" x14ac:dyDescent="0.25">
      <c r="A738" s="92">
        <v>45469.572916666664</v>
      </c>
      <c r="B738" s="51" t="s">
        <v>49</v>
      </c>
      <c r="C738" s="52" t="s">
        <v>35</v>
      </c>
      <c r="D738" s="52" t="s">
        <v>15</v>
      </c>
      <c r="E738" s="92">
        <v>45470.572916666664</v>
      </c>
      <c r="F738" s="92">
        <v>45561.572916666664</v>
      </c>
      <c r="G738" s="16">
        <v>50000000000</v>
      </c>
      <c r="H738" s="20">
        <v>1.33</v>
      </c>
      <c r="I738" s="19">
        <v>50000000000</v>
      </c>
      <c r="J738" s="18">
        <v>1</v>
      </c>
      <c r="K738" s="18">
        <v>1.33</v>
      </c>
      <c r="L738" s="17">
        <v>50000000000</v>
      </c>
      <c r="M738" s="18">
        <v>1.33</v>
      </c>
      <c r="N738" s="18">
        <v>1.3286852589641429</v>
      </c>
    </row>
    <row r="739" spans="1:14" x14ac:dyDescent="0.25">
      <c r="A739" s="92">
        <v>45469.572916666664</v>
      </c>
      <c r="B739" s="51" t="s">
        <v>49</v>
      </c>
      <c r="C739" s="52" t="s">
        <v>35</v>
      </c>
      <c r="D739" s="52" t="s">
        <v>16</v>
      </c>
      <c r="E739" s="92">
        <v>45470.572916666664</v>
      </c>
      <c r="F739" s="92">
        <v>45652.572916666664</v>
      </c>
      <c r="G739" s="16">
        <v>40000000000</v>
      </c>
      <c r="H739" s="20">
        <v>1.38</v>
      </c>
      <c r="I739" s="19"/>
      <c r="J739" s="18"/>
      <c r="K739" s="18"/>
      <c r="L739" s="17"/>
      <c r="M739" s="18"/>
      <c r="N739" s="18"/>
    </row>
    <row r="740" spans="1:14" x14ac:dyDescent="0.25">
      <c r="A740" s="92">
        <v>45469.572916666664</v>
      </c>
      <c r="B740" s="51" t="s">
        <v>49</v>
      </c>
      <c r="C740" s="52" t="s">
        <v>35</v>
      </c>
      <c r="D740" s="52" t="s">
        <v>17</v>
      </c>
      <c r="E740" s="92">
        <v>45470.572916666664</v>
      </c>
      <c r="F740" s="92">
        <v>45834.572916666664</v>
      </c>
      <c r="G740" s="16">
        <v>40000000000</v>
      </c>
      <c r="H740" s="20">
        <v>1.4</v>
      </c>
      <c r="I740" s="19">
        <v>200000000</v>
      </c>
      <c r="J740" s="18">
        <v>1.4</v>
      </c>
      <c r="K740" s="18">
        <v>1.4</v>
      </c>
      <c r="L740" s="17">
        <v>200000000</v>
      </c>
      <c r="M740" s="18">
        <v>1.4</v>
      </c>
      <c r="N740" s="18">
        <v>1.4</v>
      </c>
    </row>
    <row r="741" spans="1:14" x14ac:dyDescent="0.25">
      <c r="A741" s="92">
        <v>45469.572916666664</v>
      </c>
      <c r="B741" s="51" t="s">
        <v>50</v>
      </c>
      <c r="C741" s="52" t="s">
        <v>35</v>
      </c>
      <c r="D741" s="52" t="s">
        <v>37</v>
      </c>
      <c r="E741" s="92">
        <v>45471</v>
      </c>
      <c r="F741" s="92">
        <v>46566</v>
      </c>
      <c r="G741" s="16" t="s">
        <v>54</v>
      </c>
      <c r="H741" s="20">
        <v>4.5</v>
      </c>
      <c r="I741" s="19">
        <v>58300000000</v>
      </c>
      <c r="J741" s="18">
        <v>4</v>
      </c>
      <c r="K741" s="18">
        <v>5.5</v>
      </c>
      <c r="L741" s="17">
        <v>43300000000</v>
      </c>
      <c r="M741" s="21"/>
      <c r="N741" s="18">
        <v>4.9005145797598599</v>
      </c>
    </row>
    <row r="742" spans="1:14" x14ac:dyDescent="0.25">
      <c r="A742" s="92">
        <v>45469.572916666664</v>
      </c>
      <c r="B742" s="51" t="s">
        <v>49</v>
      </c>
      <c r="C742" s="52" t="s">
        <v>34</v>
      </c>
      <c r="D742" s="52" t="s">
        <v>12</v>
      </c>
      <c r="E742" s="92">
        <v>45470.572916666664</v>
      </c>
      <c r="F742" s="92">
        <v>45477.572916666664</v>
      </c>
      <c r="G742" s="16"/>
      <c r="H742" s="20"/>
      <c r="I742" s="19"/>
      <c r="J742" s="18"/>
      <c r="K742" s="18"/>
      <c r="L742" s="17"/>
      <c r="M742" s="18"/>
      <c r="N742" s="18"/>
    </row>
    <row r="743" spans="1:14" x14ac:dyDescent="0.25">
      <c r="A743" s="92">
        <v>45469.572916666664</v>
      </c>
      <c r="B743" s="51" t="s">
        <v>49</v>
      </c>
      <c r="C743" s="52" t="s">
        <v>34</v>
      </c>
      <c r="D743" s="52" t="s">
        <v>13</v>
      </c>
      <c r="E743" s="92">
        <v>45470.572916666664</v>
      </c>
      <c r="F743" s="92">
        <v>45484.572916666664</v>
      </c>
      <c r="G743" s="16"/>
      <c r="H743" s="20"/>
      <c r="I743" s="19"/>
      <c r="J743" s="18"/>
      <c r="K743" s="18"/>
      <c r="L743" s="17"/>
      <c r="M743" s="18"/>
      <c r="N743" s="18"/>
    </row>
    <row r="744" spans="1:14" x14ac:dyDescent="0.25">
      <c r="A744" s="92">
        <v>45469.572916666664</v>
      </c>
      <c r="B744" s="51" t="s">
        <v>49</v>
      </c>
      <c r="C744" s="52" t="s">
        <v>34</v>
      </c>
      <c r="D744" s="52" t="s">
        <v>14</v>
      </c>
      <c r="E744" s="92">
        <v>45470.572916666664</v>
      </c>
      <c r="F744" s="92">
        <v>45498.572916666664</v>
      </c>
      <c r="G744" s="16"/>
      <c r="H744" s="20"/>
      <c r="I744" s="19"/>
      <c r="J744" s="18"/>
      <c r="K744" s="18"/>
      <c r="L744" s="17"/>
      <c r="M744" s="18"/>
      <c r="N744" s="18"/>
    </row>
    <row r="745" spans="1:14" x14ac:dyDescent="0.25">
      <c r="A745" s="92">
        <v>45469.572916666664</v>
      </c>
      <c r="B745" s="51" t="s">
        <v>49</v>
      </c>
      <c r="C745" s="52" t="s">
        <v>34</v>
      </c>
      <c r="D745" s="52" t="s">
        <v>15</v>
      </c>
      <c r="E745" s="92">
        <v>45470.572916666664</v>
      </c>
      <c r="F745" s="92">
        <v>45561.572916666664</v>
      </c>
      <c r="G745" s="16">
        <v>40000000</v>
      </c>
      <c r="H745" s="20">
        <v>1.1200000000000001</v>
      </c>
      <c r="I745" s="19">
        <v>103740000</v>
      </c>
      <c r="J745" s="18">
        <v>1</v>
      </c>
      <c r="K745" s="18">
        <v>1.1000000000000001</v>
      </c>
      <c r="L745" s="17">
        <v>40000000</v>
      </c>
      <c r="M745" s="18">
        <v>1.0900000000000001</v>
      </c>
      <c r="N745" s="18">
        <v>1.08903990746096</v>
      </c>
    </row>
    <row r="746" spans="1:14" x14ac:dyDescent="0.25">
      <c r="A746" s="92">
        <v>45469.572916666664</v>
      </c>
      <c r="B746" s="51" t="s">
        <v>49</v>
      </c>
      <c r="C746" s="52" t="s">
        <v>34</v>
      </c>
      <c r="D746" s="52" t="s">
        <v>16</v>
      </c>
      <c r="E746" s="92">
        <v>45470.572916666664</v>
      </c>
      <c r="F746" s="92">
        <v>45652.572916666664</v>
      </c>
      <c r="G746" s="16">
        <v>35000000</v>
      </c>
      <c r="H746" s="20">
        <v>1.1599999999999999</v>
      </c>
      <c r="I746" s="19"/>
      <c r="J746" s="18"/>
      <c r="K746" s="18"/>
      <c r="L746" s="17"/>
      <c r="M746" s="18"/>
      <c r="N746" s="18"/>
    </row>
    <row r="747" spans="1:14" x14ac:dyDescent="0.25">
      <c r="A747" s="92">
        <v>45469.572916666664</v>
      </c>
      <c r="B747" s="51" t="s">
        <v>49</v>
      </c>
      <c r="C747" s="52" t="s">
        <v>34</v>
      </c>
      <c r="D747" s="52" t="s">
        <v>17</v>
      </c>
      <c r="E747" s="92">
        <v>45470.572916666664</v>
      </c>
      <c r="F747" s="92">
        <v>45834.572916666664</v>
      </c>
      <c r="G747" s="16">
        <v>30000000</v>
      </c>
      <c r="H747" s="20">
        <v>1.18</v>
      </c>
      <c r="I747" s="19">
        <v>3500000</v>
      </c>
      <c r="J747" s="18">
        <v>1</v>
      </c>
      <c r="K747" s="18">
        <v>1.18</v>
      </c>
      <c r="L747" s="17">
        <v>3500000</v>
      </c>
      <c r="M747" s="18">
        <v>1.18</v>
      </c>
      <c r="N747" s="18">
        <v>1.077142857142857</v>
      </c>
    </row>
    <row r="748" spans="1:14" x14ac:dyDescent="0.25">
      <c r="A748" s="92">
        <v>45476.572916666664</v>
      </c>
      <c r="B748" s="51" t="s">
        <v>49</v>
      </c>
      <c r="C748" s="52" t="s">
        <v>35</v>
      </c>
      <c r="D748" s="52" t="s">
        <v>12</v>
      </c>
      <c r="E748" s="92">
        <v>45477.572916666664</v>
      </c>
      <c r="F748" s="92">
        <v>45484.572916666664</v>
      </c>
      <c r="G748" s="16">
        <v>700000000000</v>
      </c>
      <c r="H748" s="20">
        <v>0.5</v>
      </c>
      <c r="I748" s="19">
        <v>640000000000</v>
      </c>
      <c r="J748" s="18">
        <v>0.4</v>
      </c>
      <c r="K748" s="18">
        <v>0.5</v>
      </c>
      <c r="L748" s="17">
        <v>640000000000</v>
      </c>
      <c r="M748" s="18">
        <v>0.5</v>
      </c>
      <c r="N748" s="18">
        <v>0.45859375000000002</v>
      </c>
    </row>
    <row r="749" spans="1:14" x14ac:dyDescent="0.25">
      <c r="A749" s="92">
        <v>45476.572916666664</v>
      </c>
      <c r="B749" s="51" t="s">
        <v>49</v>
      </c>
      <c r="C749" s="52" t="s">
        <v>35</v>
      </c>
      <c r="D749" s="52" t="s">
        <v>13</v>
      </c>
      <c r="E749" s="92">
        <v>45477.572916666664</v>
      </c>
      <c r="F749" s="92">
        <v>45491.572916666664</v>
      </c>
      <c r="G749" s="16"/>
      <c r="H749" s="20"/>
      <c r="I749" s="19"/>
      <c r="J749" s="18"/>
      <c r="K749" s="18"/>
      <c r="L749" s="17"/>
      <c r="M749" s="18"/>
      <c r="N749" s="18"/>
    </row>
    <row r="750" spans="1:14" x14ac:dyDescent="0.25">
      <c r="A750" s="92">
        <v>45476.572916666664</v>
      </c>
      <c r="B750" s="51" t="s">
        <v>49</v>
      </c>
      <c r="C750" s="52" t="s">
        <v>35</v>
      </c>
      <c r="D750" s="52" t="s">
        <v>14</v>
      </c>
      <c r="E750" s="92">
        <v>45477.572916666664</v>
      </c>
      <c r="F750" s="92">
        <v>45505.572916666664</v>
      </c>
      <c r="G750" s="16"/>
      <c r="H750" s="20"/>
      <c r="I750" s="19"/>
      <c r="J750" s="18"/>
      <c r="K750" s="18"/>
      <c r="L750" s="17"/>
      <c r="M750" s="18"/>
      <c r="N750" s="18"/>
    </row>
    <row r="751" spans="1:14" x14ac:dyDescent="0.25">
      <c r="A751" s="92">
        <v>45476.572916666664</v>
      </c>
      <c r="B751" s="51" t="s">
        <v>49</v>
      </c>
      <c r="C751" s="52" t="s">
        <v>35</v>
      </c>
      <c r="D751" s="52" t="s">
        <v>15</v>
      </c>
      <c r="E751" s="92">
        <v>45477.572916666664</v>
      </c>
      <c r="F751" s="92">
        <v>45568.572916666664</v>
      </c>
      <c r="G751" s="16">
        <v>50000000000</v>
      </c>
      <c r="H751" s="20">
        <v>1.33</v>
      </c>
      <c r="I751" s="19">
        <v>50000000000</v>
      </c>
      <c r="J751" s="18">
        <v>1.33</v>
      </c>
      <c r="K751" s="18">
        <v>1.33</v>
      </c>
      <c r="L751" s="17">
        <v>50000000000</v>
      </c>
      <c r="M751" s="18">
        <v>1.33</v>
      </c>
      <c r="N751" s="18">
        <v>1.33</v>
      </c>
    </row>
    <row r="752" spans="1:14" x14ac:dyDescent="0.25">
      <c r="A752" s="92">
        <v>45476.572916666664</v>
      </c>
      <c r="B752" s="51" t="s">
        <v>49</v>
      </c>
      <c r="C752" s="52" t="s">
        <v>35</v>
      </c>
      <c r="D752" s="52" t="s">
        <v>16</v>
      </c>
      <c r="E752" s="92">
        <v>45477.572916666664</v>
      </c>
      <c r="F752" s="92">
        <v>45659.572916666664</v>
      </c>
      <c r="G752" s="16">
        <v>40000000000</v>
      </c>
      <c r="H752" s="20">
        <v>1.38</v>
      </c>
      <c r="I752" s="19">
        <v>1000000000</v>
      </c>
      <c r="J752" s="18">
        <v>1</v>
      </c>
      <c r="K752" s="18">
        <v>1</v>
      </c>
      <c r="L752" s="17">
        <v>1000000000</v>
      </c>
      <c r="M752" s="18">
        <v>1</v>
      </c>
      <c r="N752" s="18">
        <v>1</v>
      </c>
    </row>
    <row r="753" spans="1:14" x14ac:dyDescent="0.25">
      <c r="A753" s="92">
        <v>45476.572916666664</v>
      </c>
      <c r="B753" s="51" t="s">
        <v>49</v>
      </c>
      <c r="C753" s="52" t="s">
        <v>35</v>
      </c>
      <c r="D753" s="52" t="s">
        <v>17</v>
      </c>
      <c r="E753" s="92">
        <v>45477.572916666664</v>
      </c>
      <c r="F753" s="92">
        <v>45841.572916666664</v>
      </c>
      <c r="G753" s="16">
        <v>40000000000</v>
      </c>
      <c r="H753" s="20">
        <v>1.4</v>
      </c>
      <c r="I753" s="19"/>
      <c r="J753" s="18"/>
      <c r="K753" s="18"/>
      <c r="L753" s="17"/>
      <c r="M753" s="18"/>
      <c r="N753" s="18"/>
    </row>
    <row r="754" spans="1:14" x14ac:dyDescent="0.25">
      <c r="A754" s="92">
        <v>45476.572916666664</v>
      </c>
      <c r="B754" s="51" t="s">
        <v>49</v>
      </c>
      <c r="C754" s="52" t="s">
        <v>34</v>
      </c>
      <c r="D754" s="52" t="s">
        <v>12</v>
      </c>
      <c r="E754" s="92">
        <v>45477.572916666664</v>
      </c>
      <c r="F754" s="92">
        <v>45484.572916666664</v>
      </c>
      <c r="G754" s="16"/>
      <c r="H754" s="20"/>
      <c r="I754" s="19"/>
      <c r="J754" s="18"/>
      <c r="K754" s="18"/>
      <c r="L754" s="17"/>
      <c r="M754" s="18"/>
      <c r="N754" s="18"/>
    </row>
    <row r="755" spans="1:14" x14ac:dyDescent="0.25">
      <c r="A755" s="92">
        <v>45476.572916666664</v>
      </c>
      <c r="B755" s="51" t="s">
        <v>49</v>
      </c>
      <c r="C755" s="52" t="s">
        <v>34</v>
      </c>
      <c r="D755" s="52" t="s">
        <v>13</v>
      </c>
      <c r="E755" s="92">
        <v>45477.572916666664</v>
      </c>
      <c r="F755" s="92">
        <v>45491.572916666664</v>
      </c>
      <c r="G755" s="16"/>
      <c r="H755" s="20"/>
      <c r="I755" s="19"/>
      <c r="J755" s="18"/>
      <c r="K755" s="18"/>
      <c r="L755" s="17"/>
      <c r="M755" s="18"/>
      <c r="N755" s="18"/>
    </row>
    <row r="756" spans="1:14" x14ac:dyDescent="0.25">
      <c r="A756" s="92">
        <v>45476.572916666664</v>
      </c>
      <c r="B756" s="51" t="s">
        <v>49</v>
      </c>
      <c r="C756" s="52" t="s">
        <v>34</v>
      </c>
      <c r="D756" s="52" t="s">
        <v>14</v>
      </c>
      <c r="E756" s="92">
        <v>45477.572916666664</v>
      </c>
      <c r="F756" s="92">
        <v>45505.572916666664</v>
      </c>
      <c r="G756" s="16"/>
      <c r="H756" s="20"/>
      <c r="I756" s="19"/>
      <c r="J756" s="18"/>
      <c r="K756" s="18"/>
      <c r="L756" s="17"/>
      <c r="M756" s="18"/>
      <c r="N756" s="18"/>
    </row>
    <row r="757" spans="1:14" x14ac:dyDescent="0.25">
      <c r="A757" s="92">
        <v>45476.572916666664</v>
      </c>
      <c r="B757" s="51" t="s">
        <v>49</v>
      </c>
      <c r="C757" s="52" t="s">
        <v>34</v>
      </c>
      <c r="D757" s="52" t="s">
        <v>15</v>
      </c>
      <c r="E757" s="92">
        <v>45477.572916666664</v>
      </c>
      <c r="F757" s="92">
        <v>45568.572916666664</v>
      </c>
      <c r="G757" s="16">
        <v>40000000</v>
      </c>
      <c r="H757" s="20">
        <v>1.1200000000000001</v>
      </c>
      <c r="I757" s="19">
        <v>66540000</v>
      </c>
      <c r="J757" s="18">
        <v>1.05</v>
      </c>
      <c r="K757" s="18">
        <v>1.1000000000000001</v>
      </c>
      <c r="L757" s="17">
        <v>40000000</v>
      </c>
      <c r="M757" s="18">
        <v>1.0900000000000001</v>
      </c>
      <c r="N757" s="18">
        <v>1.0774571686203791</v>
      </c>
    </row>
    <row r="758" spans="1:14" x14ac:dyDescent="0.25">
      <c r="A758" s="92">
        <v>45476.572916666664</v>
      </c>
      <c r="B758" s="51" t="s">
        <v>49</v>
      </c>
      <c r="C758" s="52" t="s">
        <v>34</v>
      </c>
      <c r="D758" s="52" t="s">
        <v>16</v>
      </c>
      <c r="E758" s="92">
        <v>45477.572916666664</v>
      </c>
      <c r="F758" s="92">
        <v>45659.572916666664</v>
      </c>
      <c r="G758" s="16">
        <v>35000000</v>
      </c>
      <c r="H758" s="20">
        <v>1.1599999999999999</v>
      </c>
      <c r="I758" s="19">
        <v>6000000</v>
      </c>
      <c r="J758" s="18">
        <v>0.9</v>
      </c>
      <c r="K758" s="18">
        <v>0.9</v>
      </c>
      <c r="L758" s="17">
        <v>6000000</v>
      </c>
      <c r="M758" s="18">
        <v>0.9</v>
      </c>
      <c r="N758" s="18">
        <v>0.9</v>
      </c>
    </row>
    <row r="759" spans="1:14" x14ac:dyDescent="0.25">
      <c r="A759" s="92">
        <v>45476.572916666664</v>
      </c>
      <c r="B759" s="51" t="s">
        <v>49</v>
      </c>
      <c r="C759" s="52" t="s">
        <v>34</v>
      </c>
      <c r="D759" s="52" t="s">
        <v>17</v>
      </c>
      <c r="E759" s="92">
        <v>45477.572916666664</v>
      </c>
      <c r="F759" s="92">
        <v>45841.572916666664</v>
      </c>
      <c r="G759" s="16">
        <v>30000000</v>
      </c>
      <c r="H759" s="20">
        <v>1.18</v>
      </c>
      <c r="I759" s="19"/>
      <c r="J759" s="18"/>
      <c r="K759" s="18"/>
      <c r="L759" s="17"/>
      <c r="M759" s="18"/>
      <c r="N759" s="18"/>
    </row>
    <row r="760" spans="1:14" x14ac:dyDescent="0.25">
      <c r="A760" s="92">
        <v>45483.072916666664</v>
      </c>
      <c r="B760" s="51" t="s">
        <v>49</v>
      </c>
      <c r="C760" s="52" t="s">
        <v>35</v>
      </c>
      <c r="D760" s="52" t="s">
        <v>12</v>
      </c>
      <c r="E760" s="92">
        <v>45484.072916666664</v>
      </c>
      <c r="F760" s="92">
        <v>45491.072916666664</v>
      </c>
      <c r="G760" s="16">
        <v>800000000000</v>
      </c>
      <c r="H760" s="20">
        <v>0.5</v>
      </c>
      <c r="I760" s="19">
        <v>593000000000</v>
      </c>
      <c r="J760" s="18">
        <v>0.4</v>
      </c>
      <c r="K760" s="18">
        <v>0.5</v>
      </c>
      <c r="L760" s="17">
        <v>593000000000</v>
      </c>
      <c r="M760" s="18">
        <v>0.5</v>
      </c>
      <c r="N760" s="18">
        <v>0.45910623946037099</v>
      </c>
    </row>
    <row r="761" spans="1:14" x14ac:dyDescent="0.25">
      <c r="A761" s="92">
        <v>45483.072916666664</v>
      </c>
      <c r="B761" s="51" t="s">
        <v>49</v>
      </c>
      <c r="C761" s="52" t="s">
        <v>35</v>
      </c>
      <c r="D761" s="52" t="s">
        <v>13</v>
      </c>
      <c r="E761" s="92">
        <v>45484.072916666664</v>
      </c>
      <c r="F761" s="92">
        <v>45498.072916666664</v>
      </c>
      <c r="G761" s="16"/>
      <c r="H761" s="20"/>
      <c r="I761" s="19"/>
      <c r="J761" s="18"/>
      <c r="K761" s="18"/>
      <c r="L761" s="17"/>
      <c r="M761" s="18"/>
      <c r="N761" s="18"/>
    </row>
    <row r="762" spans="1:14" x14ac:dyDescent="0.25">
      <c r="A762" s="92">
        <v>45483.072916666664</v>
      </c>
      <c r="B762" s="51" t="s">
        <v>49</v>
      </c>
      <c r="C762" s="52" t="s">
        <v>35</v>
      </c>
      <c r="D762" s="52" t="s">
        <v>14</v>
      </c>
      <c r="E762" s="92">
        <v>45484.072916666664</v>
      </c>
      <c r="F762" s="92">
        <v>45512.072916666664</v>
      </c>
      <c r="G762" s="16"/>
      <c r="H762" s="20"/>
      <c r="I762" s="19"/>
      <c r="J762" s="18"/>
      <c r="K762" s="18"/>
      <c r="L762" s="17"/>
      <c r="M762" s="18"/>
      <c r="N762" s="18"/>
    </row>
    <row r="763" spans="1:14" x14ac:dyDescent="0.25">
      <c r="A763" s="92">
        <v>45483.072916666664</v>
      </c>
      <c r="B763" s="51" t="s">
        <v>49</v>
      </c>
      <c r="C763" s="52" t="s">
        <v>35</v>
      </c>
      <c r="D763" s="52" t="s">
        <v>15</v>
      </c>
      <c r="E763" s="92">
        <v>45484.072916666664</v>
      </c>
      <c r="F763" s="92">
        <v>45575.072916666664</v>
      </c>
      <c r="G763" s="16">
        <v>50000000000</v>
      </c>
      <c r="H763" s="20">
        <v>1.33</v>
      </c>
      <c r="I763" s="19">
        <v>98280000000</v>
      </c>
      <c r="J763" s="18">
        <v>1.1000000000000001</v>
      </c>
      <c r="K763" s="18">
        <v>1.33</v>
      </c>
      <c r="L763" s="17">
        <v>50000000000</v>
      </c>
      <c r="M763" s="18">
        <v>1.33</v>
      </c>
      <c r="N763" s="18">
        <v>1.302665852665853</v>
      </c>
    </row>
    <row r="764" spans="1:14" x14ac:dyDescent="0.25">
      <c r="A764" s="92">
        <v>45483.072916666664</v>
      </c>
      <c r="B764" s="51" t="s">
        <v>49</v>
      </c>
      <c r="C764" s="52" t="s">
        <v>35</v>
      </c>
      <c r="D764" s="52" t="s">
        <v>16</v>
      </c>
      <c r="E764" s="92">
        <v>45484.072916666664</v>
      </c>
      <c r="F764" s="92">
        <v>45666.072916666664</v>
      </c>
      <c r="G764" s="16">
        <v>40000000000</v>
      </c>
      <c r="H764" s="20">
        <v>1.38</v>
      </c>
      <c r="I764" s="19"/>
      <c r="J764" s="18"/>
      <c r="K764" s="18"/>
      <c r="L764" s="17"/>
      <c r="M764" s="18"/>
      <c r="N764" s="18"/>
    </row>
    <row r="765" spans="1:14" x14ac:dyDescent="0.25">
      <c r="A765" s="92">
        <v>45483.072916666664</v>
      </c>
      <c r="B765" s="51" t="s">
        <v>49</v>
      </c>
      <c r="C765" s="52" t="s">
        <v>35</v>
      </c>
      <c r="D765" s="52" t="s">
        <v>17</v>
      </c>
      <c r="E765" s="92">
        <v>45484.072916666664</v>
      </c>
      <c r="F765" s="92">
        <v>45848.072916666664</v>
      </c>
      <c r="G765" s="16">
        <v>40000000000</v>
      </c>
      <c r="H765" s="20">
        <v>1.4</v>
      </c>
      <c r="I765" s="19"/>
      <c r="J765" s="18"/>
      <c r="K765" s="18"/>
      <c r="L765" s="17"/>
      <c r="M765" s="18"/>
      <c r="N765" s="18"/>
    </row>
    <row r="766" spans="1:14" x14ac:dyDescent="0.25">
      <c r="A766" s="92">
        <v>45483.072916666664</v>
      </c>
      <c r="B766" s="51" t="s">
        <v>49</v>
      </c>
      <c r="C766" s="52" t="s">
        <v>34</v>
      </c>
      <c r="D766" s="52" t="s">
        <v>12</v>
      </c>
      <c r="E766" s="92">
        <v>45484.072916666664</v>
      </c>
      <c r="F766" s="92">
        <v>45491.072916666664</v>
      </c>
      <c r="G766" s="16"/>
      <c r="H766" s="20"/>
      <c r="I766" s="19"/>
      <c r="J766" s="18"/>
      <c r="K766" s="18"/>
      <c r="L766" s="17"/>
      <c r="M766" s="18"/>
      <c r="N766" s="18"/>
    </row>
    <row r="767" spans="1:14" x14ac:dyDescent="0.25">
      <c r="A767" s="92">
        <v>45483.072916666664</v>
      </c>
      <c r="B767" s="51" t="s">
        <v>49</v>
      </c>
      <c r="C767" s="52" t="s">
        <v>34</v>
      </c>
      <c r="D767" s="52" t="s">
        <v>13</v>
      </c>
      <c r="E767" s="92">
        <v>45484.072916666664</v>
      </c>
      <c r="F767" s="92">
        <v>45498.072916666664</v>
      </c>
      <c r="G767" s="16"/>
      <c r="H767" s="20"/>
      <c r="I767" s="19"/>
      <c r="J767" s="18"/>
      <c r="K767" s="18"/>
      <c r="L767" s="17"/>
      <c r="M767" s="18"/>
      <c r="N767" s="18"/>
    </row>
    <row r="768" spans="1:14" x14ac:dyDescent="0.25">
      <c r="A768" s="92">
        <v>45483.072916666664</v>
      </c>
      <c r="B768" s="51" t="s">
        <v>49</v>
      </c>
      <c r="C768" s="52" t="s">
        <v>34</v>
      </c>
      <c r="D768" s="52" t="s">
        <v>14</v>
      </c>
      <c r="E768" s="92">
        <v>45484.072916666664</v>
      </c>
      <c r="F768" s="92">
        <v>45512.072916666664</v>
      </c>
      <c r="G768" s="16"/>
      <c r="H768" s="20"/>
      <c r="I768" s="19"/>
      <c r="J768" s="18"/>
      <c r="K768" s="18"/>
      <c r="L768" s="17"/>
      <c r="M768" s="18"/>
      <c r="N768" s="18"/>
    </row>
    <row r="769" spans="1:14" x14ac:dyDescent="0.25">
      <c r="A769" s="92">
        <v>45483.072916666664</v>
      </c>
      <c r="B769" s="51" t="s">
        <v>49</v>
      </c>
      <c r="C769" s="52" t="s">
        <v>34</v>
      </c>
      <c r="D769" s="52" t="s">
        <v>15</v>
      </c>
      <c r="E769" s="92">
        <v>45484.072916666664</v>
      </c>
      <c r="F769" s="92">
        <v>45575.072916666664</v>
      </c>
      <c r="G769" s="16">
        <v>50000000</v>
      </c>
      <c r="H769" s="20">
        <v>1.1200000000000001</v>
      </c>
      <c r="I769" s="19">
        <v>70180000</v>
      </c>
      <c r="J769" s="18">
        <v>1</v>
      </c>
      <c r="K769" s="18">
        <v>1.1000000000000001</v>
      </c>
      <c r="L769" s="17">
        <v>50000000</v>
      </c>
      <c r="M769" s="18">
        <v>1.0900000000000001</v>
      </c>
      <c r="N769" s="18">
        <v>1.08481903676261</v>
      </c>
    </row>
    <row r="770" spans="1:14" x14ac:dyDescent="0.25">
      <c r="A770" s="92">
        <v>45483.072916666664</v>
      </c>
      <c r="B770" s="51" t="s">
        <v>49</v>
      </c>
      <c r="C770" s="52" t="s">
        <v>34</v>
      </c>
      <c r="D770" s="52" t="s">
        <v>16</v>
      </c>
      <c r="E770" s="92">
        <v>45484.072916666664</v>
      </c>
      <c r="F770" s="92">
        <v>45666.072916666664</v>
      </c>
      <c r="G770" s="16">
        <v>35000000</v>
      </c>
      <c r="H770" s="20">
        <v>1.1599999999999999</v>
      </c>
      <c r="I770" s="19">
        <v>5000000</v>
      </c>
      <c r="J770" s="18">
        <v>1.1499999999999999</v>
      </c>
      <c r="K770" s="18">
        <v>1.1499999999999999</v>
      </c>
      <c r="L770" s="17">
        <v>5000000</v>
      </c>
      <c r="M770" s="18">
        <v>1.0900000000000001</v>
      </c>
      <c r="N770" s="18">
        <v>1.1499999999999999</v>
      </c>
    </row>
    <row r="771" spans="1:14" x14ac:dyDescent="0.25">
      <c r="A771" s="92">
        <v>45483.072916666664</v>
      </c>
      <c r="B771" s="51" t="s">
        <v>49</v>
      </c>
      <c r="C771" s="52" t="s">
        <v>34</v>
      </c>
      <c r="D771" s="52" t="s">
        <v>17</v>
      </c>
      <c r="E771" s="92">
        <v>45484.072916666664</v>
      </c>
      <c r="F771" s="92">
        <v>45848.072916666664</v>
      </c>
      <c r="G771" s="16">
        <v>20000000</v>
      </c>
      <c r="H771" s="20">
        <v>1.18</v>
      </c>
      <c r="I771" s="19"/>
      <c r="J771" s="18"/>
      <c r="K771" s="18"/>
      <c r="L771" s="17"/>
      <c r="M771" s="18"/>
      <c r="N771" s="18"/>
    </row>
    <row r="772" spans="1:14" x14ac:dyDescent="0.25">
      <c r="A772" s="92">
        <v>45490.572916666664</v>
      </c>
      <c r="B772" s="51" t="s">
        <v>49</v>
      </c>
      <c r="C772" s="52" t="s">
        <v>35</v>
      </c>
      <c r="D772" s="52" t="s">
        <v>12</v>
      </c>
      <c r="E772" s="92">
        <v>45491.572916666664</v>
      </c>
      <c r="F772" s="92">
        <v>45498.572916666664</v>
      </c>
      <c r="G772" s="16">
        <v>800000000000</v>
      </c>
      <c r="H772" s="20">
        <v>0.75</v>
      </c>
      <c r="I772" s="19">
        <v>601000000000</v>
      </c>
      <c r="J772" s="18">
        <v>0.7</v>
      </c>
      <c r="K772" s="18">
        <v>0.75</v>
      </c>
      <c r="L772" s="17">
        <v>601000000000</v>
      </c>
      <c r="M772" s="18">
        <v>0.75</v>
      </c>
      <c r="N772" s="18">
        <v>0.7250415973377704</v>
      </c>
    </row>
    <row r="773" spans="1:14" x14ac:dyDescent="0.25">
      <c r="A773" s="92">
        <v>45490.572916666664</v>
      </c>
      <c r="B773" s="51" t="s">
        <v>49</v>
      </c>
      <c r="C773" s="52" t="s">
        <v>35</v>
      </c>
      <c r="D773" s="52" t="s">
        <v>13</v>
      </c>
      <c r="E773" s="92">
        <v>45491.572916666664</v>
      </c>
      <c r="F773" s="92">
        <v>45505.572916666664</v>
      </c>
      <c r="G773" s="16"/>
      <c r="H773" s="20"/>
      <c r="I773" s="19"/>
      <c r="J773" s="18"/>
      <c r="K773" s="18"/>
      <c r="L773" s="17"/>
      <c r="M773" s="18"/>
      <c r="N773" s="18"/>
    </row>
    <row r="774" spans="1:14" x14ac:dyDescent="0.25">
      <c r="A774" s="92">
        <v>45490.572916666664</v>
      </c>
      <c r="B774" s="51" t="s">
        <v>49</v>
      </c>
      <c r="C774" s="52" t="s">
        <v>35</v>
      </c>
      <c r="D774" s="52" t="s">
        <v>14</v>
      </c>
      <c r="E774" s="92">
        <v>45491.572916666664</v>
      </c>
      <c r="F774" s="92">
        <v>45519.572916666664</v>
      </c>
      <c r="G774" s="16"/>
      <c r="H774" s="20"/>
      <c r="I774" s="19"/>
      <c r="J774" s="18"/>
      <c r="K774" s="18"/>
      <c r="L774" s="17"/>
      <c r="M774" s="18"/>
      <c r="N774" s="18"/>
    </row>
    <row r="775" spans="1:14" x14ac:dyDescent="0.25">
      <c r="A775" s="92">
        <v>45490.572916666664</v>
      </c>
      <c r="B775" s="51" t="s">
        <v>49</v>
      </c>
      <c r="C775" s="52" t="s">
        <v>35</v>
      </c>
      <c r="D775" s="52" t="s">
        <v>15</v>
      </c>
      <c r="E775" s="92">
        <v>45491.572916666664</v>
      </c>
      <c r="F775" s="92">
        <v>45582.572916666664</v>
      </c>
      <c r="G775" s="16">
        <v>100000000000</v>
      </c>
      <c r="H775" s="20">
        <v>1.33</v>
      </c>
      <c r="I775" s="19">
        <v>140000000000</v>
      </c>
      <c r="J775" s="18">
        <v>1.23</v>
      </c>
      <c r="K775" s="18">
        <v>1.32</v>
      </c>
      <c r="L775" s="17">
        <v>100000000000</v>
      </c>
      <c r="M775" s="18">
        <v>1.23</v>
      </c>
      <c r="N775" s="18">
        <v>1.255714285714286</v>
      </c>
    </row>
    <row r="776" spans="1:14" x14ac:dyDescent="0.25">
      <c r="A776" s="92">
        <v>45490.572916666664</v>
      </c>
      <c r="B776" s="51" t="s">
        <v>49</v>
      </c>
      <c r="C776" s="52" t="s">
        <v>35</v>
      </c>
      <c r="D776" s="52" t="s">
        <v>16</v>
      </c>
      <c r="E776" s="92">
        <v>45491.572916666664</v>
      </c>
      <c r="F776" s="92">
        <v>45673.572916666664</v>
      </c>
      <c r="G776" s="16">
        <v>40000000000</v>
      </c>
      <c r="H776" s="20">
        <v>1.38</v>
      </c>
      <c r="I776" s="19">
        <v>200000000</v>
      </c>
      <c r="J776" s="18">
        <v>0.5</v>
      </c>
      <c r="K776" s="18">
        <v>0.5</v>
      </c>
      <c r="L776" s="17">
        <v>200000000</v>
      </c>
      <c r="M776" s="18">
        <v>0.5</v>
      </c>
      <c r="N776" s="18">
        <v>0.5</v>
      </c>
    </row>
    <row r="777" spans="1:14" x14ac:dyDescent="0.25">
      <c r="A777" s="92">
        <v>45490.572916666664</v>
      </c>
      <c r="B777" s="51" t="s">
        <v>49</v>
      </c>
      <c r="C777" s="52" t="s">
        <v>35</v>
      </c>
      <c r="D777" s="52" t="s">
        <v>17</v>
      </c>
      <c r="E777" s="92">
        <v>45491.572916666664</v>
      </c>
      <c r="F777" s="92">
        <v>45855.572916666664</v>
      </c>
      <c r="G777" s="16">
        <v>40000000000</v>
      </c>
      <c r="H777" s="20">
        <v>1.4</v>
      </c>
      <c r="I777" s="19"/>
      <c r="J777" s="18"/>
      <c r="K777" s="18"/>
      <c r="L777" s="17"/>
      <c r="M777" s="18"/>
      <c r="N777" s="18"/>
    </row>
    <row r="778" spans="1:14" x14ac:dyDescent="0.25">
      <c r="A778" s="92">
        <v>45490.572916666664</v>
      </c>
      <c r="B778" s="51" t="s">
        <v>49</v>
      </c>
      <c r="C778" s="52" t="s">
        <v>34</v>
      </c>
      <c r="D778" s="52" t="s">
        <v>12</v>
      </c>
      <c r="E778" s="92">
        <v>45491.572916666664</v>
      </c>
      <c r="F778" s="92">
        <v>45498.572916666664</v>
      </c>
      <c r="G778" s="16"/>
      <c r="H778" s="20"/>
      <c r="I778" s="19"/>
      <c r="J778" s="18"/>
      <c r="K778" s="18"/>
      <c r="L778" s="17"/>
      <c r="M778" s="18"/>
      <c r="N778" s="18"/>
    </row>
    <row r="779" spans="1:14" x14ac:dyDescent="0.25">
      <c r="A779" s="92">
        <v>45490.572916666664</v>
      </c>
      <c r="B779" s="51" t="s">
        <v>49</v>
      </c>
      <c r="C779" s="52" t="s">
        <v>34</v>
      </c>
      <c r="D779" s="52" t="s">
        <v>13</v>
      </c>
      <c r="E779" s="92">
        <v>45491.572916666664</v>
      </c>
      <c r="F779" s="92">
        <v>45505.572916666664</v>
      </c>
      <c r="G779" s="16"/>
      <c r="H779" s="20"/>
      <c r="I779" s="19"/>
      <c r="J779" s="18"/>
      <c r="K779" s="18"/>
      <c r="L779" s="17"/>
      <c r="M779" s="18"/>
      <c r="N779" s="18"/>
    </row>
    <row r="780" spans="1:14" x14ac:dyDescent="0.25">
      <c r="A780" s="92">
        <v>45490.572916666664</v>
      </c>
      <c r="B780" s="51" t="s">
        <v>49</v>
      </c>
      <c r="C780" s="52" t="s">
        <v>34</v>
      </c>
      <c r="D780" s="52" t="s">
        <v>14</v>
      </c>
      <c r="E780" s="92">
        <v>45491.572916666664</v>
      </c>
      <c r="F780" s="92">
        <v>45519.572916666664</v>
      </c>
      <c r="G780" s="16"/>
      <c r="H780" s="20"/>
      <c r="I780" s="19"/>
      <c r="J780" s="18"/>
      <c r="K780" s="18"/>
      <c r="L780" s="17"/>
      <c r="M780" s="18"/>
      <c r="N780" s="18"/>
    </row>
    <row r="781" spans="1:14" x14ac:dyDescent="0.25">
      <c r="A781" s="92">
        <v>45490.572916666664</v>
      </c>
      <c r="B781" s="51" t="s">
        <v>49</v>
      </c>
      <c r="C781" s="52" t="s">
        <v>34</v>
      </c>
      <c r="D781" s="52" t="s">
        <v>15</v>
      </c>
      <c r="E781" s="92">
        <v>45491.572916666664</v>
      </c>
      <c r="F781" s="92">
        <v>45582.572916666664</v>
      </c>
      <c r="G781" s="16">
        <v>50000000</v>
      </c>
      <c r="H781" s="20">
        <v>1.1200000000000001</v>
      </c>
      <c r="I781" s="19">
        <v>87550000</v>
      </c>
      <c r="J781" s="18">
        <v>1</v>
      </c>
      <c r="K781" s="18">
        <v>1.0900000000000001</v>
      </c>
      <c r="L781" s="17">
        <v>50000000</v>
      </c>
      <c r="M781" s="18">
        <v>1.0900000000000001</v>
      </c>
      <c r="N781" s="18">
        <v>1.07367218732153</v>
      </c>
    </row>
    <row r="782" spans="1:14" x14ac:dyDescent="0.25">
      <c r="A782" s="92">
        <v>45490.572916666664</v>
      </c>
      <c r="B782" s="51" t="s">
        <v>49</v>
      </c>
      <c r="C782" s="52" t="s">
        <v>34</v>
      </c>
      <c r="D782" s="52" t="s">
        <v>16</v>
      </c>
      <c r="E782" s="92">
        <v>45491.572916666664</v>
      </c>
      <c r="F782" s="92">
        <v>45673.572916666664</v>
      </c>
      <c r="G782" s="16">
        <v>30000000</v>
      </c>
      <c r="H782" s="20">
        <v>1.1599999999999999</v>
      </c>
      <c r="I782" s="19">
        <v>50000</v>
      </c>
      <c r="J782" s="18">
        <v>0.45</v>
      </c>
      <c r="K782" s="18">
        <v>0.45</v>
      </c>
      <c r="L782" s="17">
        <v>50000</v>
      </c>
      <c r="M782" s="18">
        <v>0.45</v>
      </c>
      <c r="N782" s="18">
        <v>0.45</v>
      </c>
    </row>
    <row r="783" spans="1:14" x14ac:dyDescent="0.25">
      <c r="A783" s="92">
        <v>45490.572916666664</v>
      </c>
      <c r="B783" s="51" t="s">
        <v>49</v>
      </c>
      <c r="C783" s="52" t="s">
        <v>34</v>
      </c>
      <c r="D783" s="52" t="s">
        <v>17</v>
      </c>
      <c r="E783" s="92">
        <v>45491.572916666664</v>
      </c>
      <c r="F783" s="92">
        <v>45855.572916666664</v>
      </c>
      <c r="G783" s="16">
        <v>20000000</v>
      </c>
      <c r="H783" s="20">
        <v>1.18</v>
      </c>
      <c r="I783" s="19"/>
      <c r="J783" s="18"/>
      <c r="K783" s="18"/>
      <c r="L783" s="17"/>
      <c r="M783" s="18"/>
      <c r="N783" s="18"/>
    </row>
    <row r="784" spans="1:14" x14ac:dyDescent="0.25">
      <c r="A784" s="92">
        <v>45497.572916666664</v>
      </c>
      <c r="B784" s="51" t="s">
        <v>49</v>
      </c>
      <c r="C784" s="52" t="s">
        <v>35</v>
      </c>
      <c r="D784" s="52" t="s">
        <v>12</v>
      </c>
      <c r="E784" s="92">
        <v>45498.572916666664</v>
      </c>
      <c r="F784" s="92">
        <v>45505.572916666664</v>
      </c>
      <c r="G784" s="16">
        <v>800000000000</v>
      </c>
      <c r="H784" s="20">
        <v>0.75</v>
      </c>
      <c r="I784" s="19">
        <v>383000000000</v>
      </c>
      <c r="J784" s="18">
        <v>0.7</v>
      </c>
      <c r="K784" s="18">
        <v>0.75</v>
      </c>
      <c r="L784" s="17">
        <v>383000000000</v>
      </c>
      <c r="M784" s="18">
        <v>0.75</v>
      </c>
      <c r="N784" s="18">
        <v>0.72845953002610964</v>
      </c>
    </row>
    <row r="785" spans="1:14" x14ac:dyDescent="0.25">
      <c r="A785" s="92">
        <v>45497.572916666664</v>
      </c>
      <c r="B785" s="51" t="s">
        <v>49</v>
      </c>
      <c r="C785" s="52" t="s">
        <v>35</v>
      </c>
      <c r="D785" s="52" t="s">
        <v>13</v>
      </c>
      <c r="E785" s="92">
        <v>45498.572916666664</v>
      </c>
      <c r="F785" s="92">
        <v>45512.572916666664</v>
      </c>
      <c r="G785" s="16"/>
      <c r="H785" s="20"/>
      <c r="I785" s="19"/>
      <c r="J785" s="18"/>
      <c r="K785" s="18"/>
      <c r="L785" s="17"/>
      <c r="M785" s="18"/>
      <c r="N785" s="18"/>
    </row>
    <row r="786" spans="1:14" x14ac:dyDescent="0.25">
      <c r="A786" s="92">
        <v>45497.572916666664</v>
      </c>
      <c r="B786" s="51" t="s">
        <v>49</v>
      </c>
      <c r="C786" s="52" t="s">
        <v>35</v>
      </c>
      <c r="D786" s="52" t="s">
        <v>14</v>
      </c>
      <c r="E786" s="92">
        <v>45498.572916666664</v>
      </c>
      <c r="F786" s="92">
        <v>45526.572916666664</v>
      </c>
      <c r="G786" s="16"/>
      <c r="H786" s="20"/>
      <c r="I786" s="19"/>
      <c r="J786" s="18"/>
      <c r="K786" s="18"/>
      <c r="L786" s="17"/>
      <c r="M786" s="18"/>
      <c r="N786" s="18"/>
    </row>
    <row r="787" spans="1:14" x14ac:dyDescent="0.25">
      <c r="A787" s="92">
        <v>45497.572916666664</v>
      </c>
      <c r="B787" s="51" t="s">
        <v>49</v>
      </c>
      <c r="C787" s="52" t="s">
        <v>35</v>
      </c>
      <c r="D787" s="52" t="s">
        <v>15</v>
      </c>
      <c r="E787" s="92">
        <v>45498.572916666664</v>
      </c>
      <c r="F787" s="92">
        <v>45589.572916666664</v>
      </c>
      <c r="G787" s="16">
        <v>140000000000</v>
      </c>
      <c r="H787" s="20">
        <v>1.33</v>
      </c>
      <c r="I787" s="19">
        <v>140200000000</v>
      </c>
      <c r="J787" s="18">
        <v>1.1000000000000001</v>
      </c>
      <c r="K787" s="18">
        <v>1.23</v>
      </c>
      <c r="L787" s="17">
        <v>140000000000</v>
      </c>
      <c r="M787" s="18">
        <v>1.23</v>
      </c>
      <c r="N787" s="18">
        <v>1.22981455064194</v>
      </c>
    </row>
    <row r="788" spans="1:14" x14ac:dyDescent="0.25">
      <c r="A788" s="92">
        <v>45497.572916666664</v>
      </c>
      <c r="B788" s="51" t="s">
        <v>49</v>
      </c>
      <c r="C788" s="52" t="s">
        <v>35</v>
      </c>
      <c r="D788" s="52" t="s">
        <v>16</v>
      </c>
      <c r="E788" s="92">
        <v>45498.572916666664</v>
      </c>
      <c r="F788" s="92">
        <v>45680.572916666664</v>
      </c>
      <c r="G788" s="16">
        <v>30000000000</v>
      </c>
      <c r="H788" s="20">
        <v>1.38</v>
      </c>
      <c r="I788" s="19">
        <v>1000000000</v>
      </c>
      <c r="J788" s="18">
        <v>0.8</v>
      </c>
      <c r="K788" s="18">
        <v>0.8</v>
      </c>
      <c r="L788" s="17">
        <v>1000000000</v>
      </c>
      <c r="M788" s="18">
        <v>0.8</v>
      </c>
      <c r="N788" s="18">
        <v>0.8</v>
      </c>
    </row>
    <row r="789" spans="1:14" x14ac:dyDescent="0.25">
      <c r="A789" s="92">
        <v>45497.572916666664</v>
      </c>
      <c r="B789" s="51" t="s">
        <v>49</v>
      </c>
      <c r="C789" s="52" t="s">
        <v>35</v>
      </c>
      <c r="D789" s="52" t="s">
        <v>17</v>
      </c>
      <c r="E789" s="92">
        <v>45498.572916666664</v>
      </c>
      <c r="F789" s="92">
        <v>45862.572916666664</v>
      </c>
      <c r="G789" s="16">
        <v>10000000000</v>
      </c>
      <c r="H789" s="20">
        <v>1.4</v>
      </c>
      <c r="I789" s="19">
        <v>600000000</v>
      </c>
      <c r="J789" s="18">
        <v>1.3</v>
      </c>
      <c r="K789" s="18">
        <v>1.4</v>
      </c>
      <c r="L789" s="17">
        <v>600000000</v>
      </c>
      <c r="M789" s="18">
        <v>1.4</v>
      </c>
      <c r="N789" s="18">
        <v>1.3666666666666669</v>
      </c>
    </row>
    <row r="790" spans="1:14" x14ac:dyDescent="0.25">
      <c r="A790" s="92">
        <v>45497.572916666664</v>
      </c>
      <c r="B790" s="51" t="s">
        <v>50</v>
      </c>
      <c r="C790" s="52" t="s">
        <v>35</v>
      </c>
      <c r="D790" s="52" t="s">
        <v>38</v>
      </c>
      <c r="E790" s="92">
        <v>45499</v>
      </c>
      <c r="F790" s="92">
        <v>47325</v>
      </c>
      <c r="G790" s="16" t="s">
        <v>54</v>
      </c>
      <c r="H790" s="20">
        <v>5</v>
      </c>
      <c r="I790" s="19">
        <v>30000000000</v>
      </c>
      <c r="J790" s="18">
        <v>5</v>
      </c>
      <c r="K790" s="18">
        <v>6</v>
      </c>
      <c r="L790" s="17">
        <v>10000000000</v>
      </c>
      <c r="M790" s="21"/>
      <c r="N790" s="18">
        <v>5.5</v>
      </c>
    </row>
    <row r="791" spans="1:14" x14ac:dyDescent="0.25">
      <c r="A791" s="92">
        <v>45497.572916666664</v>
      </c>
      <c r="B791" s="51" t="s">
        <v>49</v>
      </c>
      <c r="C791" s="52" t="s">
        <v>34</v>
      </c>
      <c r="D791" s="52" t="s">
        <v>12</v>
      </c>
      <c r="E791" s="92">
        <v>45498.572916666664</v>
      </c>
      <c r="F791" s="92">
        <v>45505.572916666664</v>
      </c>
      <c r="G791" s="16"/>
      <c r="H791" s="20"/>
      <c r="I791" s="19"/>
      <c r="J791" s="18"/>
      <c r="K791" s="18"/>
      <c r="L791" s="17"/>
      <c r="M791" s="18"/>
      <c r="N791" s="18"/>
    </row>
    <row r="792" spans="1:14" x14ac:dyDescent="0.25">
      <c r="A792" s="92">
        <v>45497.572916666664</v>
      </c>
      <c r="B792" s="51" t="s">
        <v>49</v>
      </c>
      <c r="C792" s="52" t="s">
        <v>34</v>
      </c>
      <c r="D792" s="52" t="s">
        <v>13</v>
      </c>
      <c r="E792" s="92">
        <v>45498.572916666664</v>
      </c>
      <c r="F792" s="92">
        <v>45512.572916666664</v>
      </c>
      <c r="G792" s="16"/>
      <c r="H792" s="20"/>
      <c r="I792" s="19"/>
      <c r="J792" s="18"/>
      <c r="K792" s="18"/>
      <c r="L792" s="17"/>
      <c r="M792" s="18"/>
      <c r="N792" s="18"/>
    </row>
    <row r="793" spans="1:14" x14ac:dyDescent="0.25">
      <c r="A793" s="92">
        <v>45497.572916666664</v>
      </c>
      <c r="B793" s="51" t="s">
        <v>49</v>
      </c>
      <c r="C793" s="52" t="s">
        <v>34</v>
      </c>
      <c r="D793" s="52" t="s">
        <v>14</v>
      </c>
      <c r="E793" s="92">
        <v>45498.572916666664</v>
      </c>
      <c r="F793" s="92">
        <v>45526.572916666664</v>
      </c>
      <c r="G793" s="16"/>
      <c r="H793" s="20"/>
      <c r="I793" s="19"/>
      <c r="J793" s="18"/>
      <c r="K793" s="18"/>
      <c r="L793" s="17"/>
      <c r="M793" s="18"/>
      <c r="N793" s="18"/>
    </row>
    <row r="794" spans="1:14" x14ac:dyDescent="0.25">
      <c r="A794" s="92">
        <v>45497.572916666664</v>
      </c>
      <c r="B794" s="51" t="s">
        <v>49</v>
      </c>
      <c r="C794" s="52" t="s">
        <v>34</v>
      </c>
      <c r="D794" s="52" t="s">
        <v>15</v>
      </c>
      <c r="E794" s="92">
        <v>45498.572916666664</v>
      </c>
      <c r="F794" s="92">
        <v>45589.572916666664</v>
      </c>
      <c r="G794" s="16">
        <v>50000000</v>
      </c>
      <c r="H794" s="20">
        <v>1.1200000000000001</v>
      </c>
      <c r="I794" s="19">
        <v>74778000</v>
      </c>
      <c r="J794" s="18">
        <v>1.07</v>
      </c>
      <c r="K794" s="18">
        <v>1.1000000000000001</v>
      </c>
      <c r="L794" s="17">
        <v>50000000</v>
      </c>
      <c r="M794" s="18">
        <v>1.0900000000000001</v>
      </c>
      <c r="N794" s="18">
        <v>1.082209473374522</v>
      </c>
    </row>
    <row r="795" spans="1:14" x14ac:dyDescent="0.25">
      <c r="A795" s="92">
        <v>45497.572916666664</v>
      </c>
      <c r="B795" s="51" t="s">
        <v>49</v>
      </c>
      <c r="C795" s="52" t="s">
        <v>34</v>
      </c>
      <c r="D795" s="52" t="s">
        <v>16</v>
      </c>
      <c r="E795" s="92">
        <v>45498.572916666664</v>
      </c>
      <c r="F795" s="92">
        <v>45680.572916666664</v>
      </c>
      <c r="G795" s="16">
        <v>30000000</v>
      </c>
      <c r="H795" s="20">
        <v>1.1599999999999999</v>
      </c>
      <c r="I795" s="19">
        <v>350000</v>
      </c>
      <c r="J795" s="18">
        <v>0.8</v>
      </c>
      <c r="K795" s="18">
        <v>0.8</v>
      </c>
      <c r="L795" s="17">
        <v>350000</v>
      </c>
      <c r="M795" s="18">
        <v>0.8</v>
      </c>
      <c r="N795" s="18">
        <v>0.8</v>
      </c>
    </row>
    <row r="796" spans="1:14" x14ac:dyDescent="0.25">
      <c r="A796" s="92">
        <v>45497.572916666664</v>
      </c>
      <c r="B796" s="51" t="s">
        <v>49</v>
      </c>
      <c r="C796" s="52" t="s">
        <v>34</v>
      </c>
      <c r="D796" s="52" t="s">
        <v>17</v>
      </c>
      <c r="E796" s="92">
        <v>45498.572916666664</v>
      </c>
      <c r="F796" s="92">
        <v>45862.572916666664</v>
      </c>
      <c r="G796" s="16">
        <v>20000000</v>
      </c>
      <c r="H796" s="20">
        <v>1.18</v>
      </c>
      <c r="I796" s="19">
        <v>750000</v>
      </c>
      <c r="J796" s="18">
        <v>1.06</v>
      </c>
      <c r="K796" s="18">
        <v>1.18</v>
      </c>
      <c r="L796" s="17">
        <v>750000</v>
      </c>
      <c r="M796" s="18">
        <v>1.18</v>
      </c>
      <c r="N796" s="18">
        <v>1.1719999999999999</v>
      </c>
    </row>
    <row r="797" spans="1:14" x14ac:dyDescent="0.25">
      <c r="A797" s="92">
        <v>45504.572916666664</v>
      </c>
      <c r="B797" s="51" t="s">
        <v>49</v>
      </c>
      <c r="C797" s="52" t="s">
        <v>35</v>
      </c>
      <c r="D797" s="52" t="s">
        <v>12</v>
      </c>
      <c r="E797" s="92">
        <v>45505.572916666664</v>
      </c>
      <c r="F797" s="92">
        <v>45512.572916666664</v>
      </c>
      <c r="G797" s="16">
        <v>800000000000</v>
      </c>
      <c r="H797" s="20">
        <v>0.75</v>
      </c>
      <c r="I797" s="19">
        <v>421000000000</v>
      </c>
      <c r="J797" s="18">
        <v>0.7</v>
      </c>
      <c r="K797" s="18">
        <v>0.75</v>
      </c>
      <c r="L797" s="17">
        <v>421000000000</v>
      </c>
      <c r="M797" s="18">
        <v>0.75</v>
      </c>
      <c r="N797" s="18">
        <v>0.73218527315914494</v>
      </c>
    </row>
    <row r="798" spans="1:14" x14ac:dyDescent="0.25">
      <c r="A798" s="92">
        <v>45504.572916666664</v>
      </c>
      <c r="B798" s="51" t="s">
        <v>49</v>
      </c>
      <c r="C798" s="52" t="s">
        <v>35</v>
      </c>
      <c r="D798" s="52" t="s">
        <v>13</v>
      </c>
      <c r="E798" s="92">
        <v>45505.572916666664</v>
      </c>
      <c r="F798" s="92">
        <v>45519.572916666664</v>
      </c>
      <c r="G798" s="16"/>
      <c r="H798" s="20"/>
      <c r="I798" s="19"/>
      <c r="J798" s="18"/>
      <c r="K798" s="18"/>
      <c r="L798" s="17"/>
      <c r="M798" s="18"/>
      <c r="N798" s="18"/>
    </row>
    <row r="799" spans="1:14" x14ac:dyDescent="0.25">
      <c r="A799" s="92">
        <v>45504.572916666664</v>
      </c>
      <c r="B799" s="51" t="s">
        <v>49</v>
      </c>
      <c r="C799" s="52" t="s">
        <v>35</v>
      </c>
      <c r="D799" s="52" t="s">
        <v>14</v>
      </c>
      <c r="E799" s="92">
        <v>45505.572916666664</v>
      </c>
      <c r="F799" s="92">
        <v>45533.572916666664</v>
      </c>
      <c r="G799" s="16"/>
      <c r="H799" s="20"/>
      <c r="I799" s="19"/>
      <c r="J799" s="18"/>
      <c r="K799" s="18"/>
      <c r="L799" s="17"/>
      <c r="M799" s="18"/>
      <c r="N799" s="18"/>
    </row>
    <row r="800" spans="1:14" x14ac:dyDescent="0.25">
      <c r="A800" s="92">
        <v>45504.572916666664</v>
      </c>
      <c r="B800" s="51" t="s">
        <v>49</v>
      </c>
      <c r="C800" s="52" t="s">
        <v>35</v>
      </c>
      <c r="D800" s="52" t="s">
        <v>15</v>
      </c>
      <c r="E800" s="92">
        <v>45505.572916666664</v>
      </c>
      <c r="F800" s="92">
        <v>45596.572916666664</v>
      </c>
      <c r="G800" s="16">
        <v>140000000000</v>
      </c>
      <c r="H800" s="20">
        <v>1.33</v>
      </c>
      <c r="I800" s="19">
        <v>101200000000</v>
      </c>
      <c r="J800" s="18">
        <v>0.9</v>
      </c>
      <c r="K800" s="18">
        <v>1.23</v>
      </c>
      <c r="L800" s="17">
        <v>101200000000</v>
      </c>
      <c r="M800" s="18">
        <v>1.23</v>
      </c>
      <c r="N800" s="18">
        <v>1.226482213438735</v>
      </c>
    </row>
    <row r="801" spans="1:14" x14ac:dyDescent="0.25">
      <c r="A801" s="92">
        <v>45504.572916666664</v>
      </c>
      <c r="B801" s="51" t="s">
        <v>49</v>
      </c>
      <c r="C801" s="52" t="s">
        <v>35</v>
      </c>
      <c r="D801" s="52" t="s">
        <v>16</v>
      </c>
      <c r="E801" s="92">
        <v>45505.572916666664</v>
      </c>
      <c r="F801" s="92">
        <v>45687.572916666664</v>
      </c>
      <c r="G801" s="16">
        <v>30000000000</v>
      </c>
      <c r="H801" s="20">
        <v>1.38</v>
      </c>
      <c r="I801" s="19"/>
      <c r="J801" s="18"/>
      <c r="K801" s="18"/>
      <c r="L801" s="17"/>
      <c r="M801" s="18"/>
      <c r="N801" s="18"/>
    </row>
    <row r="802" spans="1:14" x14ac:dyDescent="0.25">
      <c r="A802" s="92">
        <v>45504.572916666664</v>
      </c>
      <c r="B802" s="51" t="s">
        <v>49</v>
      </c>
      <c r="C802" s="52" t="s">
        <v>35</v>
      </c>
      <c r="D802" s="52" t="s">
        <v>17</v>
      </c>
      <c r="E802" s="92">
        <v>45505.572916666664</v>
      </c>
      <c r="F802" s="92">
        <v>45869.572916666664</v>
      </c>
      <c r="G802" s="16">
        <v>10000000000</v>
      </c>
      <c r="H802" s="20">
        <v>1.4</v>
      </c>
      <c r="I802" s="19"/>
      <c r="J802" s="18"/>
      <c r="K802" s="18"/>
      <c r="L802" s="17"/>
      <c r="M802" s="18"/>
      <c r="N802" s="18"/>
    </row>
    <row r="803" spans="1:14" x14ac:dyDescent="0.25">
      <c r="A803" s="92">
        <v>45504.572916666664</v>
      </c>
      <c r="B803" s="51" t="s">
        <v>49</v>
      </c>
      <c r="C803" s="52" t="s">
        <v>34</v>
      </c>
      <c r="D803" s="52" t="s">
        <v>12</v>
      </c>
      <c r="E803" s="92">
        <v>45505.572916666664</v>
      </c>
      <c r="F803" s="92">
        <v>45512.572916666664</v>
      </c>
      <c r="G803" s="16"/>
      <c r="H803" s="20"/>
      <c r="I803" s="19"/>
      <c r="J803" s="18"/>
      <c r="K803" s="18"/>
      <c r="L803" s="17"/>
      <c r="M803" s="18"/>
      <c r="N803" s="18"/>
    </row>
    <row r="804" spans="1:14" x14ac:dyDescent="0.25">
      <c r="A804" s="92">
        <v>45504.572916666664</v>
      </c>
      <c r="B804" s="51" t="s">
        <v>49</v>
      </c>
      <c r="C804" s="52" t="s">
        <v>34</v>
      </c>
      <c r="D804" s="52" t="s">
        <v>13</v>
      </c>
      <c r="E804" s="92">
        <v>45505.572916666664</v>
      </c>
      <c r="F804" s="92">
        <v>45519.572916666664</v>
      </c>
      <c r="G804" s="16"/>
      <c r="H804" s="20"/>
      <c r="I804" s="19"/>
      <c r="J804" s="18"/>
      <c r="K804" s="18"/>
      <c r="L804" s="17"/>
      <c r="M804" s="18"/>
      <c r="N804" s="18"/>
    </row>
    <row r="805" spans="1:14" x14ac:dyDescent="0.25">
      <c r="A805" s="92">
        <v>45504.572916666664</v>
      </c>
      <c r="B805" s="51" t="s">
        <v>49</v>
      </c>
      <c r="C805" s="52" t="s">
        <v>34</v>
      </c>
      <c r="D805" s="52" t="s">
        <v>14</v>
      </c>
      <c r="E805" s="92">
        <v>45505.572916666664</v>
      </c>
      <c r="F805" s="92">
        <v>45533.572916666664</v>
      </c>
      <c r="G805" s="16"/>
      <c r="H805" s="20"/>
      <c r="I805" s="19"/>
      <c r="J805" s="18"/>
      <c r="K805" s="18"/>
      <c r="L805" s="17"/>
      <c r="M805" s="18"/>
      <c r="N805" s="18"/>
    </row>
    <row r="806" spans="1:14" x14ac:dyDescent="0.25">
      <c r="A806" s="92">
        <v>45504.572916666664</v>
      </c>
      <c r="B806" s="51" t="s">
        <v>49</v>
      </c>
      <c r="C806" s="52" t="s">
        <v>34</v>
      </c>
      <c r="D806" s="52" t="s">
        <v>15</v>
      </c>
      <c r="E806" s="92">
        <v>45505.572916666664</v>
      </c>
      <c r="F806" s="92">
        <v>45596.572916666664</v>
      </c>
      <c r="G806" s="16">
        <v>50000000</v>
      </c>
      <c r="H806" s="20">
        <v>1.1200000000000001</v>
      </c>
      <c r="I806" s="19">
        <v>89504000</v>
      </c>
      <c r="J806" s="18">
        <v>0.6</v>
      </c>
      <c r="K806" s="18">
        <v>1.1000000000000001</v>
      </c>
      <c r="L806" s="17">
        <v>50000000</v>
      </c>
      <c r="M806" s="18">
        <v>1.0900000000000001</v>
      </c>
      <c r="N806" s="18">
        <v>1.0541875223453701</v>
      </c>
    </row>
    <row r="807" spans="1:14" x14ac:dyDescent="0.25">
      <c r="A807" s="92">
        <v>45504.572916666664</v>
      </c>
      <c r="B807" s="51" t="s">
        <v>49</v>
      </c>
      <c r="C807" s="52" t="s">
        <v>34</v>
      </c>
      <c r="D807" s="52" t="s">
        <v>16</v>
      </c>
      <c r="E807" s="92">
        <v>45505.572916666664</v>
      </c>
      <c r="F807" s="92">
        <v>45687.572916666664</v>
      </c>
      <c r="G807" s="16">
        <v>30000000</v>
      </c>
      <c r="H807" s="20">
        <v>1.1599999999999999</v>
      </c>
      <c r="I807" s="19"/>
      <c r="J807" s="18"/>
      <c r="K807" s="18"/>
      <c r="L807" s="17"/>
      <c r="M807" s="18"/>
      <c r="N807" s="18"/>
    </row>
    <row r="808" spans="1:14" x14ac:dyDescent="0.25">
      <c r="A808" s="92">
        <v>45504.572916666664</v>
      </c>
      <c r="B808" s="51" t="s">
        <v>49</v>
      </c>
      <c r="C808" s="52" t="s">
        <v>34</v>
      </c>
      <c r="D808" s="52" t="s">
        <v>17</v>
      </c>
      <c r="E808" s="92">
        <v>45505.572916666664</v>
      </c>
      <c r="F808" s="92">
        <v>45869.572916666664</v>
      </c>
      <c r="G808" s="16">
        <v>20000000</v>
      </c>
      <c r="H808" s="20">
        <v>1.18</v>
      </c>
      <c r="I808" s="19">
        <v>300000</v>
      </c>
      <c r="J808" s="18">
        <v>1.1499999999999999</v>
      </c>
      <c r="K808" s="18">
        <v>1.1499999999999999</v>
      </c>
      <c r="L808" s="17">
        <v>300000</v>
      </c>
      <c r="M808" s="18">
        <v>1.1499999999999999</v>
      </c>
      <c r="N808" s="18">
        <v>1.1499999999999999</v>
      </c>
    </row>
    <row r="809" spans="1:14" x14ac:dyDescent="0.25">
      <c r="A809" s="92">
        <v>45511.572916666664</v>
      </c>
      <c r="B809" s="51" t="s">
        <v>49</v>
      </c>
      <c r="C809" s="52" t="s">
        <v>35</v>
      </c>
      <c r="D809" s="52" t="s">
        <v>12</v>
      </c>
      <c r="E809" s="92">
        <v>45512.572916666664</v>
      </c>
      <c r="F809" s="92">
        <v>45519.572916666664</v>
      </c>
      <c r="G809" s="16">
        <v>800000000000</v>
      </c>
      <c r="H809" s="20">
        <v>0.75</v>
      </c>
      <c r="I809" s="19">
        <v>601000000000</v>
      </c>
      <c r="J809" s="18">
        <v>0.7</v>
      </c>
      <c r="K809" s="18">
        <v>0.75</v>
      </c>
      <c r="L809" s="17">
        <v>601000000000</v>
      </c>
      <c r="M809" s="18">
        <v>0.75</v>
      </c>
      <c r="N809" s="18">
        <v>0.7375207986688852</v>
      </c>
    </row>
    <row r="810" spans="1:14" x14ac:dyDescent="0.25">
      <c r="A810" s="92">
        <v>45511.572916666664</v>
      </c>
      <c r="B810" s="51" t="s">
        <v>49</v>
      </c>
      <c r="C810" s="52" t="s">
        <v>35</v>
      </c>
      <c r="D810" s="52" t="s">
        <v>13</v>
      </c>
      <c r="E810" s="92">
        <v>45512.572916666664</v>
      </c>
      <c r="F810" s="92">
        <v>45526.572916666664</v>
      </c>
      <c r="G810" s="16"/>
      <c r="H810" s="20"/>
      <c r="I810" s="19"/>
      <c r="J810" s="18"/>
      <c r="K810" s="18"/>
      <c r="L810" s="17"/>
      <c r="M810" s="18"/>
      <c r="N810" s="18"/>
    </row>
    <row r="811" spans="1:14" x14ac:dyDescent="0.25">
      <c r="A811" s="92">
        <v>45511.572916666664</v>
      </c>
      <c r="B811" s="51" t="s">
        <v>49</v>
      </c>
      <c r="C811" s="52" t="s">
        <v>35</v>
      </c>
      <c r="D811" s="52" t="s">
        <v>14</v>
      </c>
      <c r="E811" s="92">
        <v>45512.572916666664</v>
      </c>
      <c r="F811" s="92">
        <v>45540.572916666664</v>
      </c>
      <c r="G811" s="16"/>
      <c r="H811" s="20"/>
      <c r="I811" s="19"/>
      <c r="J811" s="18"/>
      <c r="K811" s="18"/>
      <c r="L811" s="17"/>
      <c r="M811" s="18"/>
      <c r="N811" s="18"/>
    </row>
    <row r="812" spans="1:14" x14ac:dyDescent="0.25">
      <c r="A812" s="92">
        <v>45511.572916666664</v>
      </c>
      <c r="B812" s="51" t="s">
        <v>49</v>
      </c>
      <c r="C812" s="52" t="s">
        <v>35</v>
      </c>
      <c r="D812" s="52" t="s">
        <v>15</v>
      </c>
      <c r="E812" s="92">
        <v>45512.572916666664</v>
      </c>
      <c r="F812" s="92">
        <v>45603.572916666664</v>
      </c>
      <c r="G812" s="16">
        <v>140000000000</v>
      </c>
      <c r="H812" s="20">
        <v>1.33</v>
      </c>
      <c r="I812" s="19">
        <v>145825000000</v>
      </c>
      <c r="J812" s="18">
        <v>0.9</v>
      </c>
      <c r="K812" s="18">
        <v>1.23</v>
      </c>
      <c r="L812" s="17">
        <v>140000000000</v>
      </c>
      <c r="M812" s="18">
        <v>1.23</v>
      </c>
      <c r="N812" s="18">
        <v>1.216818103891651</v>
      </c>
    </row>
    <row r="813" spans="1:14" x14ac:dyDescent="0.25">
      <c r="A813" s="92">
        <v>45511.572916666664</v>
      </c>
      <c r="B813" s="51" t="s">
        <v>49</v>
      </c>
      <c r="C813" s="52" t="s">
        <v>35</v>
      </c>
      <c r="D813" s="52" t="s">
        <v>16</v>
      </c>
      <c r="E813" s="92">
        <v>45512.572916666664</v>
      </c>
      <c r="F813" s="92">
        <v>45694.572916666664</v>
      </c>
      <c r="G813" s="16">
        <v>30000000000</v>
      </c>
      <c r="H813" s="20">
        <v>1.38</v>
      </c>
      <c r="I813" s="19"/>
      <c r="J813" s="18"/>
      <c r="K813" s="18"/>
      <c r="L813" s="17"/>
      <c r="M813" s="18"/>
      <c r="N813" s="18"/>
    </row>
    <row r="814" spans="1:14" x14ac:dyDescent="0.25">
      <c r="A814" s="92">
        <v>45511.572916666664</v>
      </c>
      <c r="B814" s="51" t="s">
        <v>49</v>
      </c>
      <c r="C814" s="52" t="s">
        <v>35</v>
      </c>
      <c r="D814" s="52" t="s">
        <v>17</v>
      </c>
      <c r="E814" s="92">
        <v>45512.572916666664</v>
      </c>
      <c r="F814" s="92">
        <v>45876.572916666664</v>
      </c>
      <c r="G814" s="16">
        <v>10000000000</v>
      </c>
      <c r="H814" s="20">
        <v>1.4</v>
      </c>
      <c r="I814" s="19"/>
      <c r="J814" s="18"/>
      <c r="K814" s="18"/>
      <c r="L814" s="17"/>
      <c r="M814" s="18"/>
      <c r="N814" s="18"/>
    </row>
    <row r="815" spans="1:14" x14ac:dyDescent="0.25">
      <c r="A815" s="92">
        <v>45511.572916666664</v>
      </c>
      <c r="B815" s="51" t="s">
        <v>49</v>
      </c>
      <c r="C815" s="52" t="s">
        <v>34</v>
      </c>
      <c r="D815" s="52" t="s">
        <v>12</v>
      </c>
      <c r="E815" s="92">
        <v>45512.572916666664</v>
      </c>
      <c r="F815" s="92">
        <v>45519.572916666664</v>
      </c>
      <c r="G815" s="16"/>
      <c r="H815" s="20"/>
      <c r="I815" s="19"/>
      <c r="J815" s="18"/>
      <c r="K815" s="18"/>
      <c r="L815" s="17"/>
      <c r="M815" s="18"/>
      <c r="N815" s="18"/>
    </row>
    <row r="816" spans="1:14" x14ac:dyDescent="0.25">
      <c r="A816" s="92">
        <v>45511.572916666664</v>
      </c>
      <c r="B816" s="51" t="s">
        <v>49</v>
      </c>
      <c r="C816" s="52" t="s">
        <v>34</v>
      </c>
      <c r="D816" s="52" t="s">
        <v>13</v>
      </c>
      <c r="E816" s="92">
        <v>45512.572916666664</v>
      </c>
      <c r="F816" s="92">
        <v>45526.572916666664</v>
      </c>
      <c r="G816" s="16"/>
      <c r="H816" s="20"/>
      <c r="I816" s="19"/>
      <c r="J816" s="18"/>
      <c r="K816" s="18"/>
      <c r="L816" s="17"/>
      <c r="M816" s="18"/>
      <c r="N816" s="18"/>
    </row>
    <row r="817" spans="1:14" x14ac:dyDescent="0.25">
      <c r="A817" s="92">
        <v>45511.572916666664</v>
      </c>
      <c r="B817" s="51" t="s">
        <v>49</v>
      </c>
      <c r="C817" s="52" t="s">
        <v>34</v>
      </c>
      <c r="D817" s="52" t="s">
        <v>14</v>
      </c>
      <c r="E817" s="92">
        <v>45512.572916666664</v>
      </c>
      <c r="F817" s="92">
        <v>45540.572916666664</v>
      </c>
      <c r="G817" s="16"/>
      <c r="H817" s="20"/>
      <c r="I817" s="19"/>
      <c r="J817" s="18"/>
      <c r="K817" s="18"/>
      <c r="L817" s="17"/>
      <c r="M817" s="18"/>
      <c r="N817" s="18"/>
    </row>
    <row r="818" spans="1:14" x14ac:dyDescent="0.25">
      <c r="A818" s="92">
        <v>45511.572916666664</v>
      </c>
      <c r="B818" s="51" t="s">
        <v>49</v>
      </c>
      <c r="C818" s="52" t="s">
        <v>34</v>
      </c>
      <c r="D818" s="52" t="s">
        <v>15</v>
      </c>
      <c r="E818" s="92">
        <v>45512.572916666664</v>
      </c>
      <c r="F818" s="92">
        <v>45603.572916666664</v>
      </c>
      <c r="G818" s="16">
        <v>50000000</v>
      </c>
      <c r="H818" s="20">
        <v>1.1200000000000001</v>
      </c>
      <c r="I818" s="19">
        <v>98960000</v>
      </c>
      <c r="J818" s="18">
        <v>0.5</v>
      </c>
      <c r="K818" s="18">
        <v>1.1000000000000001</v>
      </c>
      <c r="L818" s="17">
        <v>50000000</v>
      </c>
      <c r="M818" s="18">
        <v>1.0900000000000001</v>
      </c>
      <c r="N818" s="18">
        <v>1.064894907033145</v>
      </c>
    </row>
    <row r="819" spans="1:14" x14ac:dyDescent="0.25">
      <c r="A819" s="92">
        <v>45511.572916666664</v>
      </c>
      <c r="B819" s="51" t="s">
        <v>49</v>
      </c>
      <c r="C819" s="52" t="s">
        <v>34</v>
      </c>
      <c r="D819" s="52" t="s">
        <v>16</v>
      </c>
      <c r="E819" s="92">
        <v>45512.572916666664</v>
      </c>
      <c r="F819" s="92">
        <v>45694.572916666664</v>
      </c>
      <c r="G819" s="16">
        <v>30000000</v>
      </c>
      <c r="H819" s="20">
        <v>1.1599999999999999</v>
      </c>
      <c r="I819" s="19"/>
      <c r="J819" s="18"/>
      <c r="K819" s="18"/>
      <c r="L819" s="17"/>
      <c r="M819" s="18"/>
      <c r="N819" s="18"/>
    </row>
    <row r="820" spans="1:14" x14ac:dyDescent="0.25">
      <c r="A820" s="92">
        <v>45511.572916666664</v>
      </c>
      <c r="B820" s="51" t="s">
        <v>49</v>
      </c>
      <c r="C820" s="52" t="s">
        <v>34</v>
      </c>
      <c r="D820" s="52" t="s">
        <v>17</v>
      </c>
      <c r="E820" s="92">
        <v>45512.572916666664</v>
      </c>
      <c r="F820" s="92">
        <v>45876.572916666664</v>
      </c>
      <c r="G820" s="16">
        <v>20000000</v>
      </c>
      <c r="H820" s="20">
        <v>1.18</v>
      </c>
      <c r="I820" s="19">
        <v>20000000</v>
      </c>
      <c r="J820" s="18">
        <v>1.18</v>
      </c>
      <c r="K820" s="18">
        <v>1.18</v>
      </c>
      <c r="L820" s="17">
        <v>20000000</v>
      </c>
      <c r="M820" s="18">
        <v>1.18</v>
      </c>
      <c r="N820" s="18">
        <v>1.18</v>
      </c>
    </row>
    <row r="821" spans="1:14" x14ac:dyDescent="0.25">
      <c r="A821" s="92">
        <v>45518.572916666664</v>
      </c>
      <c r="B821" s="51" t="s">
        <v>49</v>
      </c>
      <c r="C821" s="52" t="s">
        <v>35</v>
      </c>
      <c r="D821" s="52" t="s">
        <v>12</v>
      </c>
      <c r="E821" s="92">
        <v>45519.572916666664</v>
      </c>
      <c r="F821" s="92">
        <v>45526.572916666664</v>
      </c>
      <c r="G821" s="16">
        <v>800000000000</v>
      </c>
      <c r="H821" s="20">
        <v>0.75</v>
      </c>
      <c r="I821" s="19">
        <v>575000000000</v>
      </c>
      <c r="J821" s="18">
        <v>0.7</v>
      </c>
      <c r="K821" s="18">
        <v>0.75</v>
      </c>
      <c r="L821" s="17">
        <v>575000000000</v>
      </c>
      <c r="M821" s="18">
        <v>0.75</v>
      </c>
      <c r="N821" s="18">
        <v>0.73834782608695648</v>
      </c>
    </row>
    <row r="822" spans="1:14" x14ac:dyDescent="0.25">
      <c r="A822" s="92">
        <v>45518.572916666664</v>
      </c>
      <c r="B822" s="51" t="s">
        <v>49</v>
      </c>
      <c r="C822" s="52" t="s">
        <v>35</v>
      </c>
      <c r="D822" s="52" t="s">
        <v>13</v>
      </c>
      <c r="E822" s="92">
        <v>45519.572916666664</v>
      </c>
      <c r="F822" s="92">
        <v>45533.572916666664</v>
      </c>
      <c r="G822" s="16"/>
      <c r="H822" s="20"/>
      <c r="I822" s="19"/>
      <c r="J822" s="18"/>
      <c r="K822" s="18"/>
      <c r="L822" s="17"/>
      <c r="M822" s="18"/>
      <c r="N822" s="18"/>
    </row>
    <row r="823" spans="1:14" x14ac:dyDescent="0.25">
      <c r="A823" s="92">
        <v>45518.572916666664</v>
      </c>
      <c r="B823" s="51" t="s">
        <v>49</v>
      </c>
      <c r="C823" s="52" t="s">
        <v>35</v>
      </c>
      <c r="D823" s="52" t="s">
        <v>14</v>
      </c>
      <c r="E823" s="92">
        <v>45519.572916666664</v>
      </c>
      <c r="F823" s="92">
        <v>45547.572916666664</v>
      </c>
      <c r="G823" s="16"/>
      <c r="H823" s="20"/>
      <c r="I823" s="19"/>
      <c r="J823" s="18"/>
      <c r="K823" s="18"/>
      <c r="L823" s="17"/>
      <c r="M823" s="18"/>
      <c r="N823" s="18"/>
    </row>
    <row r="824" spans="1:14" x14ac:dyDescent="0.25">
      <c r="A824" s="92">
        <v>45518.572916666664</v>
      </c>
      <c r="B824" s="51" t="s">
        <v>49</v>
      </c>
      <c r="C824" s="52" t="s">
        <v>35</v>
      </c>
      <c r="D824" s="52" t="s">
        <v>15</v>
      </c>
      <c r="E824" s="92">
        <v>45519.572916666664</v>
      </c>
      <c r="F824" s="92">
        <v>45610.572916666664</v>
      </c>
      <c r="G824" s="16">
        <v>140000000000</v>
      </c>
      <c r="H824" s="20">
        <v>1.33</v>
      </c>
      <c r="I824" s="19">
        <v>140000000000</v>
      </c>
      <c r="J824" s="18">
        <v>1.28</v>
      </c>
      <c r="K824" s="18">
        <v>1.28</v>
      </c>
      <c r="L824" s="17">
        <v>140000000000</v>
      </c>
      <c r="M824" s="18">
        <v>1.28</v>
      </c>
      <c r="N824" s="18">
        <v>1.28</v>
      </c>
    </row>
    <row r="825" spans="1:14" x14ac:dyDescent="0.25">
      <c r="A825" s="92">
        <v>45518.572916666664</v>
      </c>
      <c r="B825" s="51" t="s">
        <v>49</v>
      </c>
      <c r="C825" s="52" t="s">
        <v>35</v>
      </c>
      <c r="D825" s="52" t="s">
        <v>16</v>
      </c>
      <c r="E825" s="92">
        <v>45519.572916666664</v>
      </c>
      <c r="F825" s="92">
        <v>45701.572916666664</v>
      </c>
      <c r="G825" s="16">
        <v>30000000000</v>
      </c>
      <c r="H825" s="20">
        <v>1.38</v>
      </c>
      <c r="I825" s="19"/>
      <c r="J825" s="18"/>
      <c r="K825" s="18"/>
      <c r="L825" s="17"/>
      <c r="M825" s="18"/>
      <c r="N825" s="18"/>
    </row>
    <row r="826" spans="1:14" x14ac:dyDescent="0.25">
      <c r="A826" s="92">
        <v>45518.572916666664</v>
      </c>
      <c r="B826" s="51" t="s">
        <v>49</v>
      </c>
      <c r="C826" s="52" t="s">
        <v>35</v>
      </c>
      <c r="D826" s="52" t="s">
        <v>17</v>
      </c>
      <c r="E826" s="92">
        <v>45519.572916666664</v>
      </c>
      <c r="F826" s="92">
        <v>45883.572916666664</v>
      </c>
      <c r="G826" s="16">
        <v>10000000000</v>
      </c>
      <c r="H826" s="20">
        <v>1.4</v>
      </c>
      <c r="I826" s="19"/>
      <c r="J826" s="18"/>
      <c r="K826" s="18"/>
      <c r="L826" s="17"/>
      <c r="M826" s="18"/>
      <c r="N826" s="18"/>
    </row>
    <row r="827" spans="1:14" x14ac:dyDescent="0.25">
      <c r="A827" s="92">
        <v>45518.572916666664</v>
      </c>
      <c r="B827" s="51" t="s">
        <v>49</v>
      </c>
      <c r="C827" s="52" t="s">
        <v>34</v>
      </c>
      <c r="D827" s="52" t="s">
        <v>12</v>
      </c>
      <c r="E827" s="92">
        <v>45519.572916666664</v>
      </c>
      <c r="F827" s="92">
        <v>45526.572916666664</v>
      </c>
      <c r="G827" s="16"/>
      <c r="H827" s="20"/>
      <c r="I827" s="19"/>
      <c r="J827" s="18"/>
      <c r="K827" s="18"/>
      <c r="L827" s="17"/>
      <c r="M827" s="18"/>
      <c r="N827" s="18"/>
    </row>
    <row r="828" spans="1:14" x14ac:dyDescent="0.25">
      <c r="A828" s="92">
        <v>45518.572916666664</v>
      </c>
      <c r="B828" s="51" t="s">
        <v>49</v>
      </c>
      <c r="C828" s="52" t="s">
        <v>34</v>
      </c>
      <c r="D828" s="52" t="s">
        <v>13</v>
      </c>
      <c r="E828" s="92">
        <v>45519.572916666664</v>
      </c>
      <c r="F828" s="92">
        <v>45533.572916666664</v>
      </c>
      <c r="G828" s="16"/>
      <c r="H828" s="20"/>
      <c r="I828" s="19"/>
      <c r="J828" s="18"/>
      <c r="K828" s="18"/>
      <c r="L828" s="17"/>
      <c r="M828" s="18"/>
      <c r="N828" s="18"/>
    </row>
    <row r="829" spans="1:14" x14ac:dyDescent="0.25">
      <c r="A829" s="92">
        <v>45518.572916666664</v>
      </c>
      <c r="B829" s="51" t="s">
        <v>49</v>
      </c>
      <c r="C829" s="52" t="s">
        <v>34</v>
      </c>
      <c r="D829" s="52" t="s">
        <v>14</v>
      </c>
      <c r="E829" s="92">
        <v>45519.572916666664</v>
      </c>
      <c r="F829" s="92">
        <v>45547.572916666664</v>
      </c>
      <c r="G829" s="16"/>
      <c r="H829" s="20"/>
      <c r="I829" s="19"/>
      <c r="J829" s="18"/>
      <c r="K829" s="18"/>
      <c r="L829" s="17"/>
      <c r="M829" s="18"/>
      <c r="N829" s="18"/>
    </row>
    <row r="830" spans="1:14" x14ac:dyDescent="0.25">
      <c r="A830" s="92">
        <v>45518.572916666664</v>
      </c>
      <c r="B830" s="51" t="s">
        <v>49</v>
      </c>
      <c r="C830" s="52" t="s">
        <v>34</v>
      </c>
      <c r="D830" s="52" t="s">
        <v>15</v>
      </c>
      <c r="E830" s="92">
        <v>45519.572916666664</v>
      </c>
      <c r="F830" s="92">
        <v>45610.572916666664</v>
      </c>
      <c r="G830" s="16">
        <v>50000000</v>
      </c>
      <c r="H830" s="20">
        <v>1.1200000000000001</v>
      </c>
      <c r="I830" s="19">
        <v>95155000</v>
      </c>
      <c r="J830" s="18">
        <v>0.5</v>
      </c>
      <c r="K830" s="18">
        <v>1.0900000000000001</v>
      </c>
      <c r="L830" s="17">
        <v>50000000</v>
      </c>
      <c r="M830" s="18">
        <v>1.08</v>
      </c>
      <c r="N830" s="18">
        <v>1.0503757028006939</v>
      </c>
    </row>
    <row r="831" spans="1:14" x14ac:dyDescent="0.25">
      <c r="A831" s="92">
        <v>45518.572916666664</v>
      </c>
      <c r="B831" s="51" t="s">
        <v>49</v>
      </c>
      <c r="C831" s="52" t="s">
        <v>34</v>
      </c>
      <c r="D831" s="52" t="s">
        <v>16</v>
      </c>
      <c r="E831" s="92">
        <v>45519.572916666664</v>
      </c>
      <c r="F831" s="92">
        <v>45701.572916666664</v>
      </c>
      <c r="G831" s="16">
        <v>30000000</v>
      </c>
      <c r="H831" s="20">
        <v>1.1599999999999999</v>
      </c>
      <c r="I831" s="19"/>
      <c r="J831" s="18"/>
      <c r="K831" s="18"/>
      <c r="L831" s="17"/>
      <c r="M831" s="18"/>
      <c r="N831" s="18"/>
    </row>
    <row r="832" spans="1:14" x14ac:dyDescent="0.25">
      <c r="A832" s="92">
        <v>45518.572916666664</v>
      </c>
      <c r="B832" s="51" t="s">
        <v>49</v>
      </c>
      <c r="C832" s="52" t="s">
        <v>34</v>
      </c>
      <c r="D832" s="52" t="s">
        <v>17</v>
      </c>
      <c r="E832" s="92">
        <v>45519.572916666664</v>
      </c>
      <c r="F832" s="92">
        <v>45883.572916666664</v>
      </c>
      <c r="G832" s="16">
        <v>20000000</v>
      </c>
      <c r="H832" s="20">
        <v>1.18</v>
      </c>
      <c r="I832" s="19"/>
      <c r="J832" s="18"/>
      <c r="K832" s="18"/>
      <c r="L832" s="17"/>
      <c r="M832" s="18"/>
      <c r="N832" s="18"/>
    </row>
    <row r="833" spans="1:14" x14ac:dyDescent="0.25">
      <c r="A833" s="92">
        <v>45525.572916666664</v>
      </c>
      <c r="B833" s="51" t="s">
        <v>49</v>
      </c>
      <c r="C833" s="52" t="s">
        <v>35</v>
      </c>
      <c r="D833" s="52" t="s">
        <v>12</v>
      </c>
      <c r="E833" s="92">
        <v>45526.572916666664</v>
      </c>
      <c r="F833" s="92">
        <v>45533.572916666664</v>
      </c>
      <c r="G833" s="16">
        <v>800000000000</v>
      </c>
      <c r="H833" s="20">
        <v>0.75</v>
      </c>
      <c r="I833" s="19">
        <v>346000000000</v>
      </c>
      <c r="J833" s="18">
        <v>0.7</v>
      </c>
      <c r="K833" s="18">
        <v>0.75</v>
      </c>
      <c r="L833" s="17">
        <v>346000000000</v>
      </c>
      <c r="M833" s="18">
        <v>0.75</v>
      </c>
      <c r="N833" s="18">
        <v>0.73627167630057799</v>
      </c>
    </row>
    <row r="834" spans="1:14" x14ac:dyDescent="0.25">
      <c r="A834" s="92">
        <v>45525.572916666664</v>
      </c>
      <c r="B834" s="51" t="s">
        <v>49</v>
      </c>
      <c r="C834" s="52" t="s">
        <v>35</v>
      </c>
      <c r="D834" s="52" t="s">
        <v>13</v>
      </c>
      <c r="E834" s="92">
        <v>45526.572916666664</v>
      </c>
      <c r="F834" s="92">
        <v>45540.572916666664</v>
      </c>
      <c r="G834" s="16"/>
      <c r="H834" s="20"/>
      <c r="I834" s="19"/>
      <c r="J834" s="18"/>
      <c r="K834" s="18"/>
      <c r="L834" s="17"/>
      <c r="M834" s="18"/>
      <c r="N834" s="18"/>
    </row>
    <row r="835" spans="1:14" x14ac:dyDescent="0.25">
      <c r="A835" s="92">
        <v>45525.572916666664</v>
      </c>
      <c r="B835" s="51" t="s">
        <v>49</v>
      </c>
      <c r="C835" s="52" t="s">
        <v>35</v>
      </c>
      <c r="D835" s="52" t="s">
        <v>14</v>
      </c>
      <c r="E835" s="92">
        <v>45526.572916666664</v>
      </c>
      <c r="F835" s="92">
        <v>45554.572916666664</v>
      </c>
      <c r="G835" s="16"/>
      <c r="H835" s="20"/>
      <c r="I835" s="19"/>
      <c r="J835" s="18"/>
      <c r="K835" s="18"/>
      <c r="L835" s="17"/>
      <c r="M835" s="18"/>
      <c r="N835" s="18"/>
    </row>
    <row r="836" spans="1:14" x14ac:dyDescent="0.25">
      <c r="A836" s="92">
        <v>45525.572916666664</v>
      </c>
      <c r="B836" s="51" t="s">
        <v>49</v>
      </c>
      <c r="C836" s="52" t="s">
        <v>35</v>
      </c>
      <c r="D836" s="52" t="s">
        <v>15</v>
      </c>
      <c r="E836" s="92">
        <v>45526.572916666664</v>
      </c>
      <c r="F836" s="92">
        <v>45617.572916666664</v>
      </c>
      <c r="G836" s="16">
        <v>140000000000</v>
      </c>
      <c r="H836" s="20">
        <v>1.33</v>
      </c>
      <c r="I836" s="19">
        <v>109650000000</v>
      </c>
      <c r="J836" s="18"/>
      <c r="K836" s="18">
        <v>1.28</v>
      </c>
      <c r="L836" s="17">
        <v>109650000000</v>
      </c>
      <c r="M836" s="18">
        <v>1.28</v>
      </c>
      <c r="N836" s="18">
        <v>1.245052439580483</v>
      </c>
    </row>
    <row r="837" spans="1:14" x14ac:dyDescent="0.25">
      <c r="A837" s="92">
        <v>45525.572916666664</v>
      </c>
      <c r="B837" s="51" t="s">
        <v>49</v>
      </c>
      <c r="C837" s="52" t="s">
        <v>35</v>
      </c>
      <c r="D837" s="52" t="s">
        <v>16</v>
      </c>
      <c r="E837" s="92">
        <v>45526.572916666664</v>
      </c>
      <c r="F837" s="92">
        <v>45708.572916666664</v>
      </c>
      <c r="G837" s="16">
        <v>30000000000</v>
      </c>
      <c r="H837" s="20">
        <v>1.38</v>
      </c>
      <c r="I837" s="19"/>
      <c r="J837" s="18"/>
      <c r="K837" s="18"/>
      <c r="L837" s="17"/>
      <c r="M837" s="18"/>
      <c r="N837" s="18"/>
    </row>
    <row r="838" spans="1:14" x14ac:dyDescent="0.25">
      <c r="A838" s="92">
        <v>45525.572916666664</v>
      </c>
      <c r="B838" s="51" t="s">
        <v>49</v>
      </c>
      <c r="C838" s="52" t="s">
        <v>35</v>
      </c>
      <c r="D838" s="52" t="s">
        <v>17</v>
      </c>
      <c r="E838" s="92">
        <v>45526.572916666664</v>
      </c>
      <c r="F838" s="92">
        <v>45890.572916666664</v>
      </c>
      <c r="G838" s="16">
        <v>10000000000</v>
      </c>
      <c r="H838" s="20">
        <v>1.4</v>
      </c>
      <c r="I838" s="19"/>
      <c r="J838" s="18"/>
      <c r="K838" s="18"/>
      <c r="L838" s="17"/>
      <c r="M838" s="18"/>
      <c r="N838" s="18"/>
    </row>
    <row r="839" spans="1:14" x14ac:dyDescent="0.25">
      <c r="A839" s="92">
        <v>45525.572916666664</v>
      </c>
      <c r="B839" s="51" t="s">
        <v>50</v>
      </c>
      <c r="C839" s="52" t="s">
        <v>35</v>
      </c>
      <c r="D839" s="51"/>
      <c r="E839" s="92">
        <v>45527</v>
      </c>
      <c r="F839" s="92"/>
      <c r="G839" s="16" t="s">
        <v>54</v>
      </c>
      <c r="H839" s="25"/>
      <c r="I839" s="24"/>
      <c r="J839" s="21"/>
      <c r="K839" s="21"/>
      <c r="L839" s="21"/>
      <c r="M839" s="21"/>
      <c r="N839" s="18"/>
    </row>
    <row r="840" spans="1:14" x14ac:dyDescent="0.25">
      <c r="A840" s="92">
        <v>45525.572916666664</v>
      </c>
      <c r="B840" s="51" t="s">
        <v>49</v>
      </c>
      <c r="C840" s="52" t="s">
        <v>34</v>
      </c>
      <c r="D840" s="52" t="s">
        <v>12</v>
      </c>
      <c r="E840" s="92">
        <v>45526.572916666664</v>
      </c>
      <c r="F840" s="92">
        <v>45533.572916666664</v>
      </c>
      <c r="G840" s="16"/>
      <c r="H840" s="20"/>
      <c r="I840" s="19"/>
      <c r="J840" s="18"/>
      <c r="K840" s="18"/>
      <c r="L840" s="17"/>
      <c r="M840" s="18"/>
      <c r="N840" s="18"/>
    </row>
    <row r="841" spans="1:14" x14ac:dyDescent="0.25">
      <c r="A841" s="92">
        <v>45525.572916666664</v>
      </c>
      <c r="B841" s="51" t="s">
        <v>49</v>
      </c>
      <c r="C841" s="52" t="s">
        <v>34</v>
      </c>
      <c r="D841" s="52" t="s">
        <v>13</v>
      </c>
      <c r="E841" s="92">
        <v>45526.572916666664</v>
      </c>
      <c r="F841" s="92">
        <v>45540.572916666664</v>
      </c>
      <c r="G841" s="16"/>
      <c r="H841" s="20"/>
      <c r="I841" s="19"/>
      <c r="J841" s="18"/>
      <c r="K841" s="18"/>
      <c r="L841" s="17"/>
      <c r="M841" s="18"/>
      <c r="N841" s="18"/>
    </row>
    <row r="842" spans="1:14" x14ac:dyDescent="0.25">
      <c r="A842" s="92">
        <v>45525.572916666664</v>
      </c>
      <c r="B842" s="51" t="s">
        <v>49</v>
      </c>
      <c r="C842" s="52" t="s">
        <v>34</v>
      </c>
      <c r="D842" s="52" t="s">
        <v>14</v>
      </c>
      <c r="E842" s="92">
        <v>45526.572916666664</v>
      </c>
      <c r="F842" s="92">
        <v>45554.572916666664</v>
      </c>
      <c r="G842" s="16"/>
      <c r="H842" s="20"/>
      <c r="I842" s="19"/>
      <c r="J842" s="18"/>
      <c r="K842" s="18"/>
      <c r="L842" s="17"/>
      <c r="M842" s="18"/>
      <c r="N842" s="18"/>
    </row>
    <row r="843" spans="1:14" x14ac:dyDescent="0.25">
      <c r="A843" s="92">
        <v>45525.572916666664</v>
      </c>
      <c r="B843" s="51" t="s">
        <v>49</v>
      </c>
      <c r="C843" s="52" t="s">
        <v>34</v>
      </c>
      <c r="D843" s="52" t="s">
        <v>15</v>
      </c>
      <c r="E843" s="92">
        <v>45526.572916666664</v>
      </c>
      <c r="F843" s="92">
        <v>45617.572916666664</v>
      </c>
      <c r="G843" s="16">
        <v>50000000</v>
      </c>
      <c r="H843" s="20">
        <v>1.1200000000000001</v>
      </c>
      <c r="I843" s="19">
        <v>135700000</v>
      </c>
      <c r="J843" s="18">
        <v>1.08</v>
      </c>
      <c r="K843" s="18">
        <v>1.08</v>
      </c>
      <c r="L843" s="17">
        <v>50000000</v>
      </c>
      <c r="M843" s="18">
        <v>1.07</v>
      </c>
      <c r="N843" s="18">
        <v>0.91414885777450261</v>
      </c>
    </row>
    <row r="844" spans="1:14" x14ac:dyDescent="0.25">
      <c r="A844" s="92">
        <v>45525.572916666664</v>
      </c>
      <c r="B844" s="51" t="s">
        <v>49</v>
      </c>
      <c r="C844" s="52" t="s">
        <v>34</v>
      </c>
      <c r="D844" s="52" t="s">
        <v>16</v>
      </c>
      <c r="E844" s="92">
        <v>45526.572916666664</v>
      </c>
      <c r="F844" s="92">
        <v>45708.572916666664</v>
      </c>
      <c r="G844" s="16">
        <v>30000000</v>
      </c>
      <c r="H844" s="20">
        <v>1.1599999999999999</v>
      </c>
      <c r="I844" s="19">
        <v>7750000</v>
      </c>
      <c r="J844" s="18">
        <v>1.1599999999999999</v>
      </c>
      <c r="K844" s="18">
        <v>1.1599999999999999</v>
      </c>
      <c r="L844" s="17">
        <v>7750000</v>
      </c>
      <c r="M844" s="18">
        <v>1.1599999999999999</v>
      </c>
      <c r="N844" s="18">
        <v>1.1599999999999999</v>
      </c>
    </row>
    <row r="845" spans="1:14" x14ac:dyDescent="0.25">
      <c r="A845" s="92">
        <v>45525.572916666664</v>
      </c>
      <c r="B845" s="51" t="s">
        <v>49</v>
      </c>
      <c r="C845" s="52" t="s">
        <v>34</v>
      </c>
      <c r="D845" s="52" t="s">
        <v>17</v>
      </c>
      <c r="E845" s="92">
        <v>45526.572916666664</v>
      </c>
      <c r="F845" s="92">
        <v>45890.572916666664</v>
      </c>
      <c r="G845" s="16">
        <v>20000000</v>
      </c>
      <c r="H845" s="20">
        <v>1.18</v>
      </c>
      <c r="I845" s="19"/>
      <c r="J845" s="18"/>
      <c r="K845" s="18"/>
      <c r="L845" s="17"/>
      <c r="M845" s="18"/>
      <c r="N845" s="18"/>
    </row>
    <row r="846" spans="1:14" x14ac:dyDescent="0.25">
      <c r="A846" s="92">
        <v>45532.572916666664</v>
      </c>
      <c r="B846" s="51" t="s">
        <v>49</v>
      </c>
      <c r="C846" s="52" t="s">
        <v>35</v>
      </c>
      <c r="D846" s="52" t="s">
        <v>12</v>
      </c>
      <c r="E846" s="92">
        <v>45533.572916666664</v>
      </c>
      <c r="F846" s="92">
        <v>45540.572916666664</v>
      </c>
      <c r="G846" s="16">
        <v>800000000000</v>
      </c>
      <c r="H846" s="20">
        <v>0.75</v>
      </c>
      <c r="I846" s="19">
        <v>283000000000</v>
      </c>
      <c r="J846" s="18">
        <v>0.7</v>
      </c>
      <c r="K846" s="18">
        <v>0.75</v>
      </c>
      <c r="L846" s="17">
        <v>283000000000</v>
      </c>
      <c r="M846" s="18">
        <v>0.75</v>
      </c>
      <c r="N846" s="18">
        <v>0.74240282685512371</v>
      </c>
    </row>
    <row r="847" spans="1:14" x14ac:dyDescent="0.25">
      <c r="A847" s="92">
        <v>45532.572916666664</v>
      </c>
      <c r="B847" s="51" t="s">
        <v>49</v>
      </c>
      <c r="C847" s="52" t="s">
        <v>35</v>
      </c>
      <c r="D847" s="52" t="s">
        <v>13</v>
      </c>
      <c r="E847" s="92">
        <v>45533.572916666664</v>
      </c>
      <c r="F847" s="92">
        <v>45547.572916666664</v>
      </c>
      <c r="G847" s="16"/>
      <c r="H847" s="20"/>
      <c r="I847" s="19"/>
      <c r="J847" s="18"/>
      <c r="K847" s="18"/>
      <c r="L847" s="17"/>
      <c r="M847" s="18"/>
      <c r="N847" s="18"/>
    </row>
    <row r="848" spans="1:14" x14ac:dyDescent="0.25">
      <c r="A848" s="92">
        <v>45532.572916666664</v>
      </c>
      <c r="B848" s="51" t="s">
        <v>49</v>
      </c>
      <c r="C848" s="52" t="s">
        <v>35</v>
      </c>
      <c r="D848" s="52" t="s">
        <v>14</v>
      </c>
      <c r="E848" s="92">
        <v>45533.572916666664</v>
      </c>
      <c r="F848" s="92">
        <v>45561.572916666664</v>
      </c>
      <c r="G848" s="16"/>
      <c r="H848" s="20"/>
      <c r="I848" s="19"/>
      <c r="J848" s="18"/>
      <c r="K848" s="18"/>
      <c r="L848" s="17"/>
      <c r="M848" s="18"/>
      <c r="N848" s="18"/>
    </row>
    <row r="849" spans="1:14" x14ac:dyDescent="0.25">
      <c r="A849" s="92">
        <v>45532.572916666664</v>
      </c>
      <c r="B849" s="51" t="s">
        <v>49</v>
      </c>
      <c r="C849" s="52" t="s">
        <v>35</v>
      </c>
      <c r="D849" s="52" t="s">
        <v>15</v>
      </c>
      <c r="E849" s="92">
        <v>45533.572916666664</v>
      </c>
      <c r="F849" s="92">
        <v>45624.572916666664</v>
      </c>
      <c r="G849" s="16">
        <v>140000000000</v>
      </c>
      <c r="H849" s="20">
        <v>1.33</v>
      </c>
      <c r="I849" s="19"/>
      <c r="J849" s="18"/>
      <c r="K849" s="18"/>
      <c r="L849" s="17"/>
      <c r="M849" s="18"/>
      <c r="N849" s="18"/>
    </row>
    <row r="850" spans="1:14" x14ac:dyDescent="0.25">
      <c r="A850" s="92">
        <v>45532.572916666664</v>
      </c>
      <c r="B850" s="51" t="s">
        <v>49</v>
      </c>
      <c r="C850" s="52" t="s">
        <v>35</v>
      </c>
      <c r="D850" s="52" t="s">
        <v>16</v>
      </c>
      <c r="E850" s="92">
        <v>45533.572916666664</v>
      </c>
      <c r="F850" s="92">
        <v>45715.572916666664</v>
      </c>
      <c r="G850" s="16">
        <v>30000000000</v>
      </c>
      <c r="H850" s="20">
        <v>1.38</v>
      </c>
      <c r="I850" s="19"/>
      <c r="J850" s="18"/>
      <c r="K850" s="18"/>
      <c r="L850" s="17"/>
      <c r="M850" s="18"/>
      <c r="N850" s="18"/>
    </row>
    <row r="851" spans="1:14" x14ac:dyDescent="0.25">
      <c r="A851" s="92">
        <v>45532.572916666664</v>
      </c>
      <c r="B851" s="51" t="s">
        <v>49</v>
      </c>
      <c r="C851" s="52" t="s">
        <v>35</v>
      </c>
      <c r="D851" s="52" t="s">
        <v>17</v>
      </c>
      <c r="E851" s="92">
        <v>45533.572916666664</v>
      </c>
      <c r="F851" s="92">
        <v>45897.572916666664</v>
      </c>
      <c r="G851" s="16">
        <v>10000000000</v>
      </c>
      <c r="H851" s="20">
        <v>1.4</v>
      </c>
      <c r="I851" s="19">
        <v>600000000</v>
      </c>
      <c r="J851" s="18">
        <v>1.4</v>
      </c>
      <c r="K851" s="18">
        <v>1.4</v>
      </c>
      <c r="L851" s="17">
        <v>600000000</v>
      </c>
      <c r="M851" s="18">
        <v>1.4</v>
      </c>
      <c r="N851" s="18">
        <v>1.4</v>
      </c>
    </row>
    <row r="852" spans="1:14" x14ac:dyDescent="0.25">
      <c r="A852" s="92">
        <v>45532.572916666664</v>
      </c>
      <c r="B852" s="51" t="s">
        <v>49</v>
      </c>
      <c r="C852" s="52" t="s">
        <v>34</v>
      </c>
      <c r="D852" s="52" t="s">
        <v>12</v>
      </c>
      <c r="E852" s="92">
        <v>45533.572916666664</v>
      </c>
      <c r="F852" s="92">
        <v>45540.572916666664</v>
      </c>
      <c r="G852" s="16"/>
      <c r="H852" s="20"/>
      <c r="I852" s="19"/>
      <c r="J852" s="18"/>
      <c r="K852" s="18"/>
      <c r="L852" s="17"/>
      <c r="M852" s="18"/>
      <c r="N852" s="18"/>
    </row>
    <row r="853" spans="1:14" x14ac:dyDescent="0.25">
      <c r="A853" s="92">
        <v>45532.572916666664</v>
      </c>
      <c r="B853" s="51" t="s">
        <v>49</v>
      </c>
      <c r="C853" s="52" t="s">
        <v>34</v>
      </c>
      <c r="D853" s="52" t="s">
        <v>13</v>
      </c>
      <c r="E853" s="92">
        <v>45533.572916666664</v>
      </c>
      <c r="F853" s="92">
        <v>45547.572916666664</v>
      </c>
      <c r="G853" s="16"/>
      <c r="H853" s="20"/>
      <c r="I853" s="19"/>
      <c r="J853" s="18"/>
      <c r="K853" s="18"/>
      <c r="L853" s="17"/>
      <c r="M853" s="18"/>
      <c r="N853" s="18"/>
    </row>
    <row r="854" spans="1:14" x14ac:dyDescent="0.25">
      <c r="A854" s="92">
        <v>45532.572916666664</v>
      </c>
      <c r="B854" s="51" t="s">
        <v>49</v>
      </c>
      <c r="C854" s="52" t="s">
        <v>34</v>
      </c>
      <c r="D854" s="52" t="s">
        <v>14</v>
      </c>
      <c r="E854" s="92">
        <v>45533.572916666664</v>
      </c>
      <c r="F854" s="92">
        <v>45561.572916666664</v>
      </c>
      <c r="G854" s="16"/>
      <c r="H854" s="20"/>
      <c r="I854" s="19"/>
      <c r="J854" s="18"/>
      <c r="K854" s="18"/>
      <c r="L854" s="17"/>
      <c r="M854" s="18"/>
      <c r="N854" s="18"/>
    </row>
    <row r="855" spans="1:14" x14ac:dyDescent="0.25">
      <c r="A855" s="92">
        <v>45532.572916666664</v>
      </c>
      <c r="B855" s="51" t="s">
        <v>49</v>
      </c>
      <c r="C855" s="52" t="s">
        <v>34</v>
      </c>
      <c r="D855" s="52" t="s">
        <v>15</v>
      </c>
      <c r="E855" s="92">
        <v>45533.572916666664</v>
      </c>
      <c r="F855" s="92">
        <v>45624.572916666664</v>
      </c>
      <c r="G855" s="16">
        <v>50000000</v>
      </c>
      <c r="H855" s="20">
        <v>1.1200000000000001</v>
      </c>
      <c r="I855" s="19">
        <v>113200000</v>
      </c>
      <c r="J855" s="18">
        <v>0.2</v>
      </c>
      <c r="K855" s="18">
        <v>1.07</v>
      </c>
      <c r="L855" s="17">
        <v>50000000</v>
      </c>
      <c r="M855" s="18">
        <v>1.06</v>
      </c>
      <c r="N855" s="18">
        <v>1.0370141342756181</v>
      </c>
    </row>
    <row r="856" spans="1:14" x14ac:dyDescent="0.25">
      <c r="A856" s="92">
        <v>45532.572916666664</v>
      </c>
      <c r="B856" s="51" t="s">
        <v>49</v>
      </c>
      <c r="C856" s="52" t="s">
        <v>34</v>
      </c>
      <c r="D856" s="52" t="s">
        <v>16</v>
      </c>
      <c r="E856" s="92">
        <v>45533.572916666664</v>
      </c>
      <c r="F856" s="92">
        <v>45715.572916666664</v>
      </c>
      <c r="G856" s="16">
        <v>30000000</v>
      </c>
      <c r="H856" s="20">
        <v>1.1599999999999999</v>
      </c>
      <c r="I856" s="19">
        <v>7100000</v>
      </c>
      <c r="J856" s="18">
        <v>0.5</v>
      </c>
      <c r="K856" s="18">
        <v>1.1599999999999999</v>
      </c>
      <c r="L856" s="17">
        <v>7100000</v>
      </c>
      <c r="M856" s="18">
        <v>1.1599999999999999</v>
      </c>
      <c r="N856" s="18">
        <v>1.147887323943662</v>
      </c>
    </row>
    <row r="857" spans="1:14" x14ac:dyDescent="0.25">
      <c r="A857" s="92">
        <v>45532.572916666664</v>
      </c>
      <c r="B857" s="51" t="s">
        <v>49</v>
      </c>
      <c r="C857" s="52" t="s">
        <v>34</v>
      </c>
      <c r="D857" s="52" t="s">
        <v>17</v>
      </c>
      <c r="E857" s="92">
        <v>45533.572916666664</v>
      </c>
      <c r="F857" s="92">
        <v>45897.572916666664</v>
      </c>
      <c r="G857" s="16">
        <v>20000000</v>
      </c>
      <c r="H857" s="20">
        <v>1.18</v>
      </c>
      <c r="I857" s="19">
        <v>25250000</v>
      </c>
      <c r="J857" s="18">
        <v>1</v>
      </c>
      <c r="K857" s="18">
        <v>1.18</v>
      </c>
      <c r="L857" s="17">
        <v>20000000</v>
      </c>
      <c r="M857" s="18">
        <v>1.17</v>
      </c>
      <c r="N857" s="18">
        <v>1.1713663366336631</v>
      </c>
    </row>
    <row r="858" spans="1:14" x14ac:dyDescent="0.25">
      <c r="A858" s="92">
        <v>45539.572916666664</v>
      </c>
      <c r="B858" s="51" t="s">
        <v>49</v>
      </c>
      <c r="C858" s="52" t="s">
        <v>35</v>
      </c>
      <c r="D858" s="52" t="s">
        <v>12</v>
      </c>
      <c r="E858" s="92">
        <v>45540.572916666664</v>
      </c>
      <c r="F858" s="92">
        <v>45547.572916666664</v>
      </c>
      <c r="G858" s="16">
        <v>800000000000</v>
      </c>
      <c r="H858" s="20">
        <v>0.75</v>
      </c>
      <c r="I858" s="19">
        <v>380000000000</v>
      </c>
      <c r="J858" s="18">
        <v>0.7</v>
      </c>
      <c r="K858" s="18">
        <v>0.75</v>
      </c>
      <c r="L858" s="17">
        <v>380000000000</v>
      </c>
      <c r="M858" s="18">
        <v>0.75</v>
      </c>
      <c r="N858" s="18">
        <v>0.74078947368421055</v>
      </c>
    </row>
    <row r="859" spans="1:14" x14ac:dyDescent="0.25">
      <c r="A859" s="92">
        <v>45539.572916666664</v>
      </c>
      <c r="B859" s="51" t="s">
        <v>49</v>
      </c>
      <c r="C859" s="52" t="s">
        <v>35</v>
      </c>
      <c r="D859" s="52" t="s">
        <v>13</v>
      </c>
      <c r="E859" s="92">
        <v>45540.572916666664</v>
      </c>
      <c r="F859" s="92">
        <v>45554.572916666664</v>
      </c>
      <c r="G859" s="16"/>
      <c r="H859" s="20"/>
      <c r="I859" s="19"/>
      <c r="J859" s="18"/>
      <c r="K859" s="18"/>
      <c r="L859" s="17"/>
      <c r="M859" s="18"/>
      <c r="N859" s="18"/>
    </row>
    <row r="860" spans="1:14" x14ac:dyDescent="0.25">
      <c r="A860" s="92">
        <v>45539.572916666664</v>
      </c>
      <c r="B860" s="51" t="s">
        <v>49</v>
      </c>
      <c r="C860" s="52" t="s">
        <v>35</v>
      </c>
      <c r="D860" s="52" t="s">
        <v>14</v>
      </c>
      <c r="E860" s="92">
        <v>45540.572916666664</v>
      </c>
      <c r="F860" s="92">
        <v>45568.572916666664</v>
      </c>
      <c r="G860" s="16"/>
      <c r="H860" s="20"/>
      <c r="I860" s="19"/>
      <c r="J860" s="18"/>
      <c r="K860" s="18"/>
      <c r="L860" s="17"/>
      <c r="M860" s="18"/>
      <c r="N860" s="18"/>
    </row>
    <row r="861" spans="1:14" x14ac:dyDescent="0.25">
      <c r="A861" s="92">
        <v>45539.572916666664</v>
      </c>
      <c r="B861" s="51" t="s">
        <v>49</v>
      </c>
      <c r="C861" s="52" t="s">
        <v>35</v>
      </c>
      <c r="D861" s="52" t="s">
        <v>15</v>
      </c>
      <c r="E861" s="92">
        <v>45540.572916666664</v>
      </c>
      <c r="F861" s="92">
        <v>45631.572916666664</v>
      </c>
      <c r="G861" s="16">
        <v>140000000000</v>
      </c>
      <c r="H861" s="20">
        <v>1.33</v>
      </c>
      <c r="I861" s="19">
        <v>100300000000</v>
      </c>
      <c r="J861" s="18">
        <v>1</v>
      </c>
      <c r="K861" s="18">
        <v>1.33</v>
      </c>
      <c r="L861" s="17">
        <v>100300000000</v>
      </c>
      <c r="M861" s="18">
        <v>1.33</v>
      </c>
      <c r="N861" s="18">
        <v>1.3290129611166499</v>
      </c>
    </row>
    <row r="862" spans="1:14" x14ac:dyDescent="0.25">
      <c r="A862" s="92">
        <v>45539.572916666664</v>
      </c>
      <c r="B862" s="51" t="s">
        <v>49</v>
      </c>
      <c r="C862" s="52" t="s">
        <v>35</v>
      </c>
      <c r="D862" s="52" t="s">
        <v>16</v>
      </c>
      <c r="E862" s="92">
        <v>45540.572916666664</v>
      </c>
      <c r="F862" s="92">
        <v>45722.572916666664</v>
      </c>
      <c r="G862" s="16">
        <v>30000000000</v>
      </c>
      <c r="H862" s="20">
        <v>1.38</v>
      </c>
      <c r="I862" s="19"/>
      <c r="J862" s="18"/>
      <c r="K862" s="18"/>
      <c r="L862" s="17"/>
      <c r="M862" s="18"/>
      <c r="N862" s="18"/>
    </row>
    <row r="863" spans="1:14" x14ac:dyDescent="0.25">
      <c r="A863" s="92">
        <v>45539.572916666664</v>
      </c>
      <c r="B863" s="51" t="s">
        <v>49</v>
      </c>
      <c r="C863" s="52" t="s">
        <v>35</v>
      </c>
      <c r="D863" s="52" t="s">
        <v>17</v>
      </c>
      <c r="E863" s="92">
        <v>45540.572916666664</v>
      </c>
      <c r="F863" s="92">
        <v>45904.572916666664</v>
      </c>
      <c r="G863" s="16">
        <v>10000000000</v>
      </c>
      <c r="H863" s="20">
        <v>1.4</v>
      </c>
      <c r="I863" s="19"/>
      <c r="J863" s="18"/>
      <c r="K863" s="18"/>
      <c r="L863" s="17"/>
      <c r="M863" s="18"/>
      <c r="N863" s="18"/>
    </row>
    <row r="864" spans="1:14" x14ac:dyDescent="0.25">
      <c r="A864" s="92">
        <v>45539.572916666664</v>
      </c>
      <c r="B864" s="51" t="s">
        <v>49</v>
      </c>
      <c r="C864" s="52" t="s">
        <v>34</v>
      </c>
      <c r="D864" s="52" t="s">
        <v>12</v>
      </c>
      <c r="E864" s="92">
        <v>45540.572916666664</v>
      </c>
      <c r="F864" s="92">
        <v>45547.572916666664</v>
      </c>
      <c r="G864" s="16"/>
      <c r="H864" s="20"/>
      <c r="I864" s="19"/>
      <c r="J864" s="18"/>
      <c r="K864" s="18"/>
      <c r="L864" s="17"/>
      <c r="M864" s="18"/>
      <c r="N864" s="18"/>
    </row>
    <row r="865" spans="1:14" x14ac:dyDescent="0.25">
      <c r="A865" s="92">
        <v>45539.572916666664</v>
      </c>
      <c r="B865" s="51" t="s">
        <v>49</v>
      </c>
      <c r="C865" s="52" t="s">
        <v>34</v>
      </c>
      <c r="D865" s="52" t="s">
        <v>13</v>
      </c>
      <c r="E865" s="92">
        <v>45540.572916666664</v>
      </c>
      <c r="F865" s="92">
        <v>45554.572916666664</v>
      </c>
      <c r="G865" s="16"/>
      <c r="H865" s="20"/>
      <c r="I865" s="19"/>
      <c r="J865" s="18"/>
      <c r="K865" s="18"/>
      <c r="L865" s="17"/>
      <c r="M865" s="18"/>
      <c r="N865" s="18"/>
    </row>
    <row r="866" spans="1:14" x14ac:dyDescent="0.25">
      <c r="A866" s="92">
        <v>45539.572916666664</v>
      </c>
      <c r="B866" s="51" t="s">
        <v>49</v>
      </c>
      <c r="C866" s="52" t="s">
        <v>34</v>
      </c>
      <c r="D866" s="52" t="s">
        <v>14</v>
      </c>
      <c r="E866" s="92">
        <v>45540.572916666664</v>
      </c>
      <c r="F866" s="92">
        <v>45568.572916666664</v>
      </c>
      <c r="G866" s="16"/>
      <c r="H866" s="20"/>
      <c r="I866" s="19"/>
      <c r="J866" s="18"/>
      <c r="K866" s="18"/>
      <c r="L866" s="17"/>
      <c r="M866" s="18"/>
      <c r="N866" s="18"/>
    </row>
    <row r="867" spans="1:14" x14ac:dyDescent="0.25">
      <c r="A867" s="92">
        <v>45539.572916666664</v>
      </c>
      <c r="B867" s="51" t="s">
        <v>49</v>
      </c>
      <c r="C867" s="52" t="s">
        <v>34</v>
      </c>
      <c r="D867" s="52" t="s">
        <v>15</v>
      </c>
      <c r="E867" s="92">
        <v>45540.572916666664</v>
      </c>
      <c r="F867" s="92">
        <v>45631.572916666664</v>
      </c>
      <c r="G867" s="16">
        <v>50000000</v>
      </c>
      <c r="H867" s="20">
        <v>1.1200000000000001</v>
      </c>
      <c r="I867" s="19">
        <v>91000000</v>
      </c>
      <c r="J867" s="18">
        <v>1</v>
      </c>
      <c r="K867" s="18">
        <v>1.05</v>
      </c>
      <c r="L867" s="17">
        <v>50000000</v>
      </c>
      <c r="M867" s="18">
        <v>1.05</v>
      </c>
      <c r="N867" s="18">
        <v>1.046153846153846</v>
      </c>
    </row>
    <row r="868" spans="1:14" x14ac:dyDescent="0.25">
      <c r="A868" s="92">
        <v>45539.572916666664</v>
      </c>
      <c r="B868" s="51" t="s">
        <v>49</v>
      </c>
      <c r="C868" s="52" t="s">
        <v>34</v>
      </c>
      <c r="D868" s="52" t="s">
        <v>16</v>
      </c>
      <c r="E868" s="92">
        <v>45540.572916666664</v>
      </c>
      <c r="F868" s="92">
        <v>45722.572916666664</v>
      </c>
      <c r="G868" s="16">
        <v>30000000</v>
      </c>
      <c r="H868" s="20">
        <v>1.1599999999999999</v>
      </c>
      <c r="I868" s="19"/>
      <c r="J868" s="18"/>
      <c r="K868" s="18"/>
      <c r="L868" s="17"/>
      <c r="M868" s="18"/>
      <c r="N868" s="18"/>
    </row>
    <row r="869" spans="1:14" x14ac:dyDescent="0.25">
      <c r="A869" s="92">
        <v>45539.572916666664</v>
      </c>
      <c r="B869" s="51" t="s">
        <v>49</v>
      </c>
      <c r="C869" s="52" t="s">
        <v>34</v>
      </c>
      <c r="D869" s="52" t="s">
        <v>17</v>
      </c>
      <c r="E869" s="92">
        <v>45540.572916666664</v>
      </c>
      <c r="F869" s="92">
        <v>45904.572916666664</v>
      </c>
      <c r="G869" s="16">
        <v>30000000</v>
      </c>
      <c r="H869" s="20">
        <v>1.18</v>
      </c>
      <c r="I869" s="19">
        <v>1350000</v>
      </c>
      <c r="J869" s="18">
        <v>1.1599999999999999</v>
      </c>
      <c r="K869" s="18">
        <v>1.18</v>
      </c>
      <c r="L869" s="17">
        <v>1350000</v>
      </c>
      <c r="M869" s="18">
        <v>1.18</v>
      </c>
      <c r="N869" s="18">
        <v>1.1703703703703701</v>
      </c>
    </row>
    <row r="870" spans="1:14" x14ac:dyDescent="0.25">
      <c r="A870" s="92">
        <v>45546.572916666664</v>
      </c>
      <c r="B870" s="51" t="s">
        <v>49</v>
      </c>
      <c r="C870" s="52" t="s">
        <v>35</v>
      </c>
      <c r="D870" s="52" t="s">
        <v>12</v>
      </c>
      <c r="E870" s="92">
        <v>45547.572916666664</v>
      </c>
      <c r="F870" s="92">
        <v>45554.572916666664</v>
      </c>
      <c r="G870" s="16">
        <v>800000000000</v>
      </c>
      <c r="H870" s="20">
        <v>0.75</v>
      </c>
      <c r="I870" s="19">
        <v>536000000000</v>
      </c>
      <c r="J870" s="18">
        <v>0.7</v>
      </c>
      <c r="K870" s="18">
        <v>0.75</v>
      </c>
      <c r="L870" s="17">
        <v>536000000000</v>
      </c>
      <c r="M870" s="18">
        <v>0.75</v>
      </c>
      <c r="N870" s="18">
        <v>0.74673507462686572</v>
      </c>
    </row>
    <row r="871" spans="1:14" x14ac:dyDescent="0.25">
      <c r="A871" s="92">
        <v>45546.572916666664</v>
      </c>
      <c r="B871" s="51" t="s">
        <v>49</v>
      </c>
      <c r="C871" s="52" t="s">
        <v>35</v>
      </c>
      <c r="D871" s="52" t="s">
        <v>13</v>
      </c>
      <c r="E871" s="92">
        <v>45547.572916666664</v>
      </c>
      <c r="F871" s="92">
        <v>45561.572916666664</v>
      </c>
      <c r="G871" s="16"/>
      <c r="H871" s="20"/>
      <c r="I871" s="19"/>
      <c r="J871" s="18"/>
      <c r="K871" s="18"/>
      <c r="L871" s="17"/>
      <c r="M871" s="18"/>
      <c r="N871" s="18"/>
    </row>
    <row r="872" spans="1:14" x14ac:dyDescent="0.25">
      <c r="A872" s="92">
        <v>45546.572916666664</v>
      </c>
      <c r="B872" s="51" t="s">
        <v>49</v>
      </c>
      <c r="C872" s="52" t="s">
        <v>35</v>
      </c>
      <c r="D872" s="52" t="s">
        <v>14</v>
      </c>
      <c r="E872" s="92">
        <v>45547.572916666664</v>
      </c>
      <c r="F872" s="92">
        <v>45575.572916666664</v>
      </c>
      <c r="G872" s="16"/>
      <c r="H872" s="20"/>
      <c r="I872" s="19"/>
      <c r="J872" s="18"/>
      <c r="K872" s="18"/>
      <c r="L872" s="17"/>
      <c r="M872" s="18"/>
      <c r="N872" s="18"/>
    </row>
    <row r="873" spans="1:14" x14ac:dyDescent="0.25">
      <c r="A873" s="92">
        <v>45546.572916666664</v>
      </c>
      <c r="B873" s="51" t="s">
        <v>49</v>
      </c>
      <c r="C873" s="52" t="s">
        <v>35</v>
      </c>
      <c r="D873" s="52" t="s">
        <v>15</v>
      </c>
      <c r="E873" s="92">
        <v>45547.572916666664</v>
      </c>
      <c r="F873" s="92">
        <v>45638.572916666664</v>
      </c>
      <c r="G873" s="16">
        <v>140000000000</v>
      </c>
      <c r="H873" s="20">
        <v>1.33</v>
      </c>
      <c r="I873" s="19">
        <v>142000000000</v>
      </c>
      <c r="J873" s="18">
        <v>1.31</v>
      </c>
      <c r="K873" s="18">
        <v>1.33</v>
      </c>
      <c r="L873" s="17">
        <v>140000000000</v>
      </c>
      <c r="M873" s="18">
        <v>1.33</v>
      </c>
      <c r="N873" s="18">
        <v>1.329971469329529</v>
      </c>
    </row>
    <row r="874" spans="1:14" x14ac:dyDescent="0.25">
      <c r="A874" s="92">
        <v>45546.572916666664</v>
      </c>
      <c r="B874" s="51" t="s">
        <v>49</v>
      </c>
      <c r="C874" s="52" t="s">
        <v>35</v>
      </c>
      <c r="D874" s="52" t="s">
        <v>16</v>
      </c>
      <c r="E874" s="92">
        <v>45547.572916666664</v>
      </c>
      <c r="F874" s="92">
        <v>45729.572916666664</v>
      </c>
      <c r="G874" s="16">
        <v>30000000000</v>
      </c>
      <c r="H874" s="20">
        <v>1.38</v>
      </c>
      <c r="I874" s="19"/>
      <c r="J874" s="18"/>
      <c r="K874" s="18"/>
      <c r="L874" s="17"/>
      <c r="M874" s="18"/>
      <c r="N874" s="18"/>
    </row>
    <row r="875" spans="1:14" x14ac:dyDescent="0.25">
      <c r="A875" s="92">
        <v>45546.572916666664</v>
      </c>
      <c r="B875" s="51" t="s">
        <v>49</v>
      </c>
      <c r="C875" s="52" t="s">
        <v>35</v>
      </c>
      <c r="D875" s="52" t="s">
        <v>17</v>
      </c>
      <c r="E875" s="92">
        <v>45547.572916666664</v>
      </c>
      <c r="F875" s="92">
        <v>45911.572916666664</v>
      </c>
      <c r="G875" s="16">
        <v>10000000000</v>
      </c>
      <c r="H875" s="20">
        <v>1.4</v>
      </c>
      <c r="I875" s="19"/>
      <c r="J875" s="18"/>
      <c r="K875" s="18"/>
      <c r="L875" s="17"/>
      <c r="M875" s="18"/>
      <c r="N875" s="18"/>
    </row>
    <row r="876" spans="1:14" x14ac:dyDescent="0.25">
      <c r="A876" s="92">
        <v>45546.572916666664</v>
      </c>
      <c r="B876" s="51" t="s">
        <v>49</v>
      </c>
      <c r="C876" s="52" t="s">
        <v>34</v>
      </c>
      <c r="D876" s="52" t="s">
        <v>12</v>
      </c>
      <c r="E876" s="92">
        <v>45547.572916666664</v>
      </c>
      <c r="F876" s="92">
        <v>45554.572916666664</v>
      </c>
      <c r="G876" s="16"/>
      <c r="H876" s="20"/>
      <c r="I876" s="19"/>
      <c r="J876" s="18"/>
      <c r="K876" s="18"/>
      <c r="L876" s="17"/>
      <c r="M876" s="18"/>
      <c r="N876" s="18"/>
    </row>
    <row r="877" spans="1:14" x14ac:dyDescent="0.25">
      <c r="A877" s="92">
        <v>45546.572916666664</v>
      </c>
      <c r="B877" s="51" t="s">
        <v>49</v>
      </c>
      <c r="C877" s="52" t="s">
        <v>34</v>
      </c>
      <c r="D877" s="52" t="s">
        <v>13</v>
      </c>
      <c r="E877" s="92">
        <v>45547.572916666664</v>
      </c>
      <c r="F877" s="92">
        <v>45561.572916666664</v>
      </c>
      <c r="G877" s="16"/>
      <c r="H877" s="20"/>
      <c r="I877" s="19"/>
      <c r="J877" s="18"/>
      <c r="K877" s="18"/>
      <c r="L877" s="17"/>
      <c r="M877" s="18"/>
      <c r="N877" s="18"/>
    </row>
    <row r="878" spans="1:14" x14ac:dyDescent="0.25">
      <c r="A878" s="92">
        <v>45546.572916666664</v>
      </c>
      <c r="B878" s="51" t="s">
        <v>49</v>
      </c>
      <c r="C878" s="52" t="s">
        <v>34</v>
      </c>
      <c r="D878" s="52" t="s">
        <v>14</v>
      </c>
      <c r="E878" s="92">
        <v>45547.572916666664</v>
      </c>
      <c r="F878" s="92">
        <v>45575.572916666664</v>
      </c>
      <c r="G878" s="16"/>
      <c r="H878" s="20"/>
      <c r="I878" s="19"/>
      <c r="J878" s="18"/>
      <c r="K878" s="18"/>
      <c r="L878" s="17"/>
      <c r="M878" s="18"/>
      <c r="N878" s="18"/>
    </row>
    <row r="879" spans="1:14" x14ac:dyDescent="0.25">
      <c r="A879" s="92">
        <v>45546.572916666664</v>
      </c>
      <c r="B879" s="51" t="s">
        <v>49</v>
      </c>
      <c r="C879" s="52" t="s">
        <v>34</v>
      </c>
      <c r="D879" s="52" t="s">
        <v>15</v>
      </c>
      <c r="E879" s="92">
        <v>45547.572916666664</v>
      </c>
      <c r="F879" s="92">
        <v>45638.572916666664</v>
      </c>
      <c r="G879" s="16">
        <v>50000000</v>
      </c>
      <c r="H879" s="20">
        <v>1.1200000000000001</v>
      </c>
      <c r="I879" s="19">
        <v>96170000</v>
      </c>
      <c r="J879" s="18">
        <v>0.9</v>
      </c>
      <c r="K879" s="18">
        <v>1.0900000000000001</v>
      </c>
      <c r="L879" s="17">
        <v>50000000</v>
      </c>
      <c r="M879" s="18">
        <v>1.04</v>
      </c>
      <c r="N879" s="18">
        <v>1.0278153270250601</v>
      </c>
    </row>
    <row r="880" spans="1:14" x14ac:dyDescent="0.25">
      <c r="A880" s="92">
        <v>45546.572916666664</v>
      </c>
      <c r="B880" s="51" t="s">
        <v>49</v>
      </c>
      <c r="C880" s="52" t="s">
        <v>34</v>
      </c>
      <c r="D880" s="52" t="s">
        <v>16</v>
      </c>
      <c r="E880" s="92">
        <v>45547.572916666664</v>
      </c>
      <c r="F880" s="92">
        <v>45729.572916666664</v>
      </c>
      <c r="G880" s="16">
        <v>30000000</v>
      </c>
      <c r="H880" s="20">
        <v>1.1599999999999999</v>
      </c>
      <c r="I880" s="19">
        <v>5000000</v>
      </c>
      <c r="J880" s="18">
        <v>1.1599999999999999</v>
      </c>
      <c r="K880" s="18">
        <v>1.1599999999999999</v>
      </c>
      <c r="L880" s="17">
        <v>5000000</v>
      </c>
      <c r="M880" s="18">
        <v>1.1599999999999999</v>
      </c>
      <c r="N880" s="18">
        <v>1.1599999999999999</v>
      </c>
    </row>
    <row r="881" spans="1:14" x14ac:dyDescent="0.25">
      <c r="A881" s="92">
        <v>45546.572916666664</v>
      </c>
      <c r="B881" s="51" t="s">
        <v>49</v>
      </c>
      <c r="C881" s="52" t="s">
        <v>34</v>
      </c>
      <c r="D881" s="52" t="s">
        <v>17</v>
      </c>
      <c r="E881" s="92">
        <v>45547.572916666664</v>
      </c>
      <c r="F881" s="92">
        <v>45911.572916666664</v>
      </c>
      <c r="G881" s="16">
        <v>30000000</v>
      </c>
      <c r="H881" s="20">
        <v>1.18</v>
      </c>
      <c r="I881" s="19">
        <v>13050000</v>
      </c>
      <c r="J881" s="18">
        <v>1.18</v>
      </c>
      <c r="K881" s="18">
        <v>1.18</v>
      </c>
      <c r="L881" s="17">
        <v>13050000</v>
      </c>
      <c r="M881" s="18">
        <v>1.18</v>
      </c>
      <c r="N881" s="18">
        <v>1.18</v>
      </c>
    </row>
    <row r="882" spans="1:14" x14ac:dyDescent="0.25">
      <c r="A882" s="92">
        <v>45553.572916666664</v>
      </c>
      <c r="B882" s="51" t="s">
        <v>49</v>
      </c>
      <c r="C882" s="52" t="s">
        <v>35</v>
      </c>
      <c r="D882" s="52" t="s">
        <v>12</v>
      </c>
      <c r="E882" s="92">
        <v>45554.572916666664</v>
      </c>
      <c r="F882" s="92">
        <v>45561.572916666664</v>
      </c>
      <c r="G882" s="16">
        <v>800000000000</v>
      </c>
      <c r="H882" s="20">
        <v>0.75</v>
      </c>
      <c r="I882" s="19">
        <v>326000000000</v>
      </c>
      <c r="J882" s="18">
        <v>0.7</v>
      </c>
      <c r="K882" s="18">
        <v>0.75</v>
      </c>
      <c r="L882" s="19">
        <v>326000000000</v>
      </c>
      <c r="M882" s="18">
        <v>0.75</v>
      </c>
      <c r="N882" s="18">
        <v>0.73849693251533743</v>
      </c>
    </row>
    <row r="883" spans="1:14" x14ac:dyDescent="0.25">
      <c r="A883" s="92">
        <v>45553.572916666664</v>
      </c>
      <c r="B883" s="51" t="s">
        <v>49</v>
      </c>
      <c r="C883" s="52" t="s">
        <v>35</v>
      </c>
      <c r="D883" s="52" t="s">
        <v>13</v>
      </c>
      <c r="E883" s="92">
        <v>45554.572916666664</v>
      </c>
      <c r="F883" s="92">
        <v>45568.572916666664</v>
      </c>
      <c r="G883" s="16"/>
      <c r="H883" s="20"/>
      <c r="I883" s="19"/>
      <c r="J883" s="18"/>
      <c r="K883" s="18"/>
      <c r="L883" s="17"/>
      <c r="M883" s="18"/>
      <c r="N883" s="18"/>
    </row>
    <row r="884" spans="1:14" x14ac:dyDescent="0.25">
      <c r="A884" s="92">
        <v>45553.572916666664</v>
      </c>
      <c r="B884" s="51" t="s">
        <v>49</v>
      </c>
      <c r="C884" s="52" t="s">
        <v>35</v>
      </c>
      <c r="D884" s="52" t="s">
        <v>14</v>
      </c>
      <c r="E884" s="92">
        <v>45554.572916666664</v>
      </c>
      <c r="F884" s="92">
        <v>45582.572916666664</v>
      </c>
      <c r="G884" s="16"/>
      <c r="H884" s="20"/>
      <c r="I884" s="19"/>
      <c r="J884" s="18"/>
      <c r="K884" s="18"/>
      <c r="L884" s="17"/>
      <c r="M884" s="18"/>
      <c r="N884" s="18"/>
    </row>
    <row r="885" spans="1:14" x14ac:dyDescent="0.25">
      <c r="A885" s="92">
        <v>45553.572916666664</v>
      </c>
      <c r="B885" s="51" t="s">
        <v>49</v>
      </c>
      <c r="C885" s="52" t="s">
        <v>35</v>
      </c>
      <c r="D885" s="52" t="s">
        <v>15</v>
      </c>
      <c r="E885" s="92">
        <v>45554.572916666664</v>
      </c>
      <c r="F885" s="92">
        <v>45645.572916666664</v>
      </c>
      <c r="G885" s="16">
        <v>140000000000</v>
      </c>
      <c r="H885" s="20">
        <v>1.33</v>
      </c>
      <c r="I885" s="19"/>
      <c r="J885" s="18"/>
      <c r="K885" s="18"/>
      <c r="L885" s="17"/>
      <c r="M885" s="18"/>
      <c r="N885" s="18"/>
    </row>
    <row r="886" spans="1:14" x14ac:dyDescent="0.25">
      <c r="A886" s="92">
        <v>45553.572916666664</v>
      </c>
      <c r="B886" s="51" t="s">
        <v>49</v>
      </c>
      <c r="C886" s="52" t="s">
        <v>35</v>
      </c>
      <c r="D886" s="52" t="s">
        <v>16</v>
      </c>
      <c r="E886" s="92">
        <v>45554.572916666664</v>
      </c>
      <c r="F886" s="92">
        <v>45736.572916666664</v>
      </c>
      <c r="G886" s="16">
        <v>30000000000</v>
      </c>
      <c r="H886" s="20">
        <v>1.38</v>
      </c>
      <c r="I886" s="19">
        <v>25000000000</v>
      </c>
      <c r="J886" s="18">
        <v>1.38</v>
      </c>
      <c r="K886" s="18">
        <v>1.38</v>
      </c>
      <c r="L886" s="17">
        <v>25000000000</v>
      </c>
      <c r="M886" s="18">
        <v>1.38</v>
      </c>
      <c r="N886" s="18">
        <v>1.38</v>
      </c>
    </row>
    <row r="887" spans="1:14" x14ac:dyDescent="0.25">
      <c r="A887" s="92">
        <v>45553.572916666664</v>
      </c>
      <c r="B887" s="51" t="s">
        <v>49</v>
      </c>
      <c r="C887" s="52" t="s">
        <v>35</v>
      </c>
      <c r="D887" s="52" t="s">
        <v>17</v>
      </c>
      <c r="E887" s="92">
        <v>45554.572916666664</v>
      </c>
      <c r="F887" s="92">
        <v>45918.572916666664</v>
      </c>
      <c r="G887" s="16">
        <v>10000000000</v>
      </c>
      <c r="H887" s="20">
        <v>1.4</v>
      </c>
      <c r="I887" s="19">
        <v>1000000</v>
      </c>
      <c r="J887" s="18">
        <v>1.4</v>
      </c>
      <c r="K887" s="18">
        <v>1.4</v>
      </c>
      <c r="L887" s="17">
        <v>1000000</v>
      </c>
      <c r="M887" s="18">
        <v>1.4</v>
      </c>
      <c r="N887" s="18">
        <v>1.4</v>
      </c>
    </row>
    <row r="888" spans="1:14" x14ac:dyDescent="0.25">
      <c r="A888" s="92">
        <v>45553.572916666664</v>
      </c>
      <c r="B888" s="51" t="s">
        <v>50</v>
      </c>
      <c r="C888" s="52" t="s">
        <v>35</v>
      </c>
      <c r="D888" s="52" t="s">
        <v>37</v>
      </c>
      <c r="E888" s="92">
        <v>45555</v>
      </c>
      <c r="F888" s="92">
        <v>46650</v>
      </c>
      <c r="G888" s="16" t="s">
        <v>54</v>
      </c>
      <c r="H888" s="20">
        <v>4.5</v>
      </c>
      <c r="I888" s="19">
        <v>30000000000</v>
      </c>
      <c r="J888" s="18">
        <v>5</v>
      </c>
      <c r="K888" s="18">
        <v>5.5</v>
      </c>
      <c r="L888" s="17">
        <v>20000000000</v>
      </c>
      <c r="M888" s="21"/>
      <c r="N888" s="18">
        <v>5.25</v>
      </c>
    </row>
    <row r="889" spans="1:14" x14ac:dyDescent="0.25">
      <c r="A889" s="92">
        <v>45553.572916666664</v>
      </c>
      <c r="B889" s="51" t="s">
        <v>49</v>
      </c>
      <c r="C889" s="52" t="s">
        <v>34</v>
      </c>
      <c r="D889" s="52" t="s">
        <v>12</v>
      </c>
      <c r="E889" s="92">
        <v>45554.572916666664</v>
      </c>
      <c r="F889" s="92">
        <v>45561.572916666664</v>
      </c>
      <c r="G889" s="16"/>
      <c r="H889" s="20"/>
      <c r="I889" s="19"/>
      <c r="J889" s="18"/>
      <c r="K889" s="18"/>
      <c r="L889" s="17"/>
      <c r="M889" s="18"/>
      <c r="N889" s="18"/>
    </row>
    <row r="890" spans="1:14" x14ac:dyDescent="0.25">
      <c r="A890" s="92">
        <v>45553.572916666664</v>
      </c>
      <c r="B890" s="51" t="s">
        <v>49</v>
      </c>
      <c r="C890" s="52" t="s">
        <v>34</v>
      </c>
      <c r="D890" s="52" t="s">
        <v>13</v>
      </c>
      <c r="E890" s="92">
        <v>45554.572916666664</v>
      </c>
      <c r="F890" s="92">
        <v>45568.572916666664</v>
      </c>
      <c r="G890" s="16"/>
      <c r="H890" s="20"/>
      <c r="I890" s="19"/>
      <c r="J890" s="18"/>
      <c r="K890" s="18"/>
      <c r="L890" s="17"/>
      <c r="M890" s="18"/>
      <c r="N890" s="18"/>
    </row>
    <row r="891" spans="1:14" x14ac:dyDescent="0.25">
      <c r="A891" s="92">
        <v>45553.572916666664</v>
      </c>
      <c r="B891" s="51" t="s">
        <v>49</v>
      </c>
      <c r="C891" s="52" t="s">
        <v>34</v>
      </c>
      <c r="D891" s="52" t="s">
        <v>14</v>
      </c>
      <c r="E891" s="92">
        <v>45554.572916666664</v>
      </c>
      <c r="F891" s="92">
        <v>45582.572916666664</v>
      </c>
      <c r="G891" s="16"/>
      <c r="H891" s="20"/>
      <c r="I891" s="19"/>
      <c r="J891" s="18"/>
      <c r="K891" s="18"/>
      <c r="L891" s="17"/>
      <c r="M891" s="18"/>
      <c r="N891" s="18"/>
    </row>
    <row r="892" spans="1:14" x14ac:dyDescent="0.25">
      <c r="A892" s="92">
        <v>45553.572916666664</v>
      </c>
      <c r="B892" s="51" t="s">
        <v>49</v>
      </c>
      <c r="C892" s="52" t="s">
        <v>34</v>
      </c>
      <c r="D892" s="52" t="s">
        <v>15</v>
      </c>
      <c r="E892" s="92">
        <v>45554.572916666664</v>
      </c>
      <c r="F892" s="92">
        <v>45645.572916666664</v>
      </c>
      <c r="G892" s="16">
        <v>50000000</v>
      </c>
      <c r="H892" s="20">
        <v>1.1200000000000001</v>
      </c>
      <c r="I892" s="19">
        <v>83500000</v>
      </c>
      <c r="J892" s="18">
        <v>0.9</v>
      </c>
      <c r="K892" s="18">
        <v>1.04</v>
      </c>
      <c r="L892" s="17">
        <v>50000000</v>
      </c>
      <c r="M892" s="18">
        <v>1.03</v>
      </c>
      <c r="N892" s="18">
        <v>1.013053892215569</v>
      </c>
    </row>
    <row r="893" spans="1:14" x14ac:dyDescent="0.25">
      <c r="A893" s="92">
        <v>45553.572916666664</v>
      </c>
      <c r="B893" s="51" t="s">
        <v>49</v>
      </c>
      <c r="C893" s="52" t="s">
        <v>34</v>
      </c>
      <c r="D893" s="52" t="s">
        <v>16</v>
      </c>
      <c r="E893" s="92">
        <v>45554.572916666664</v>
      </c>
      <c r="F893" s="92">
        <v>45736.572916666664</v>
      </c>
      <c r="G893" s="16">
        <v>30000000</v>
      </c>
      <c r="H893" s="20">
        <v>1.1599999999999999</v>
      </c>
      <c r="I893" s="19">
        <v>11750000</v>
      </c>
      <c r="J893" s="18">
        <v>1</v>
      </c>
      <c r="K893" s="18">
        <v>1.1599999999999999</v>
      </c>
      <c r="L893" s="17">
        <v>11750000</v>
      </c>
      <c r="M893" s="18">
        <v>1.1599999999999999</v>
      </c>
      <c r="N893" s="18">
        <v>1.1531914893617019</v>
      </c>
    </row>
    <row r="894" spans="1:14" x14ac:dyDescent="0.25">
      <c r="A894" s="92">
        <v>45553.572916666664</v>
      </c>
      <c r="B894" s="51" t="s">
        <v>49</v>
      </c>
      <c r="C894" s="52" t="s">
        <v>34</v>
      </c>
      <c r="D894" s="52" t="s">
        <v>17</v>
      </c>
      <c r="E894" s="92">
        <v>45554.572916666664</v>
      </c>
      <c r="F894" s="92">
        <v>45918.572916666664</v>
      </c>
      <c r="G894" s="16">
        <v>30000000</v>
      </c>
      <c r="H894" s="20">
        <v>1.18</v>
      </c>
      <c r="I894" s="19"/>
      <c r="J894" s="18"/>
      <c r="K894" s="18"/>
      <c r="L894" s="17"/>
      <c r="M894" s="18"/>
      <c r="N894" s="18"/>
    </row>
    <row r="895" spans="1:14" x14ac:dyDescent="0.25">
      <c r="A895" s="92">
        <v>45560.572916666664</v>
      </c>
      <c r="B895" s="51" t="s">
        <v>49</v>
      </c>
      <c r="C895" s="52" t="s">
        <v>35</v>
      </c>
      <c r="D895" s="52" t="s">
        <v>12</v>
      </c>
      <c r="E895" s="92">
        <v>45561.572916666664</v>
      </c>
      <c r="F895" s="92">
        <v>45568.572916666664</v>
      </c>
      <c r="G895" s="16">
        <v>800000000000</v>
      </c>
      <c r="H895" s="20">
        <v>0.75</v>
      </c>
      <c r="I895" s="19">
        <v>210000000000</v>
      </c>
      <c r="J895" s="18">
        <v>0.7</v>
      </c>
      <c r="K895" s="18">
        <v>0.75</v>
      </c>
      <c r="L895" s="17">
        <v>210000000000</v>
      </c>
      <c r="M895" s="18">
        <v>0.75</v>
      </c>
      <c r="N895" s="18">
        <v>0.74285714285714288</v>
      </c>
    </row>
    <row r="896" spans="1:14" x14ac:dyDescent="0.25">
      <c r="A896" s="92">
        <v>45560.572916666664</v>
      </c>
      <c r="B896" s="51" t="s">
        <v>49</v>
      </c>
      <c r="C896" s="52" t="s">
        <v>35</v>
      </c>
      <c r="D896" s="52" t="s">
        <v>13</v>
      </c>
      <c r="E896" s="92">
        <v>45561.572916666664</v>
      </c>
      <c r="F896" s="92">
        <v>45575.572916666664</v>
      </c>
      <c r="G896" s="16"/>
      <c r="H896" s="20"/>
      <c r="I896" s="19"/>
      <c r="J896" s="18"/>
      <c r="K896" s="18"/>
      <c r="L896" s="17"/>
      <c r="M896" s="18"/>
      <c r="N896" s="18"/>
    </row>
    <row r="897" spans="1:14" x14ac:dyDescent="0.25">
      <c r="A897" s="92">
        <v>45560.572916666664</v>
      </c>
      <c r="B897" s="51" t="s">
        <v>49</v>
      </c>
      <c r="C897" s="52" t="s">
        <v>35</v>
      </c>
      <c r="D897" s="52" t="s">
        <v>14</v>
      </c>
      <c r="E897" s="92">
        <v>45561.572916666664</v>
      </c>
      <c r="F897" s="92">
        <v>45589.572916666664</v>
      </c>
      <c r="G897" s="16"/>
      <c r="H897" s="20"/>
      <c r="I897" s="19"/>
      <c r="J897" s="18"/>
      <c r="K897" s="18"/>
      <c r="L897" s="17"/>
      <c r="M897" s="18"/>
      <c r="N897" s="18"/>
    </row>
    <row r="898" spans="1:14" x14ac:dyDescent="0.25">
      <c r="A898" s="92">
        <v>45560.572916666664</v>
      </c>
      <c r="B898" s="51" t="s">
        <v>49</v>
      </c>
      <c r="C898" s="52" t="s">
        <v>35</v>
      </c>
      <c r="D898" s="52" t="s">
        <v>15</v>
      </c>
      <c r="E898" s="92">
        <v>45561.572916666664</v>
      </c>
      <c r="F898" s="92">
        <v>45652.572916666664</v>
      </c>
      <c r="G898" s="16">
        <v>140000000000</v>
      </c>
      <c r="H898" s="20">
        <v>1.33</v>
      </c>
      <c r="I898" s="19"/>
      <c r="J898" s="18"/>
      <c r="K898" s="18"/>
      <c r="L898" s="17"/>
      <c r="M898" s="18"/>
      <c r="N898" s="18"/>
    </row>
    <row r="899" spans="1:14" x14ac:dyDescent="0.25">
      <c r="A899" s="92">
        <v>45560.572916666664</v>
      </c>
      <c r="B899" s="51" t="s">
        <v>49</v>
      </c>
      <c r="C899" s="52" t="s">
        <v>35</v>
      </c>
      <c r="D899" s="52" t="s">
        <v>16</v>
      </c>
      <c r="E899" s="92">
        <v>45561.572916666664</v>
      </c>
      <c r="F899" s="92">
        <v>45743.572916666664</v>
      </c>
      <c r="G899" s="16">
        <v>30000000000</v>
      </c>
      <c r="H899" s="20">
        <v>1.38</v>
      </c>
      <c r="I899" s="19">
        <v>2000000000</v>
      </c>
      <c r="J899" s="18">
        <v>1.37</v>
      </c>
      <c r="K899" s="18">
        <v>1.37</v>
      </c>
      <c r="L899" s="17">
        <v>2000000000</v>
      </c>
      <c r="M899" s="18">
        <v>1.37</v>
      </c>
      <c r="N899" s="18">
        <v>1.37</v>
      </c>
    </row>
    <row r="900" spans="1:14" x14ac:dyDescent="0.25">
      <c r="A900" s="92">
        <v>45560.572916666664</v>
      </c>
      <c r="B900" s="51" t="s">
        <v>49</v>
      </c>
      <c r="C900" s="52" t="s">
        <v>35</v>
      </c>
      <c r="D900" s="52" t="s">
        <v>17</v>
      </c>
      <c r="E900" s="92">
        <v>45561.572916666664</v>
      </c>
      <c r="F900" s="92">
        <v>45925.572916666664</v>
      </c>
      <c r="G900" s="16">
        <v>10000000000</v>
      </c>
      <c r="H900" s="20">
        <v>1.4</v>
      </c>
      <c r="I900" s="19"/>
      <c r="J900" s="18"/>
      <c r="K900" s="18"/>
      <c r="L900" s="17"/>
      <c r="M900" s="18"/>
      <c r="N900" s="18"/>
    </row>
    <row r="901" spans="1:14" x14ac:dyDescent="0.25">
      <c r="A901" s="92">
        <v>45560.572916666664</v>
      </c>
      <c r="B901" s="51" t="s">
        <v>49</v>
      </c>
      <c r="C901" s="52" t="s">
        <v>34</v>
      </c>
      <c r="D901" s="52" t="s">
        <v>12</v>
      </c>
      <c r="E901" s="92">
        <v>45561.572916666664</v>
      </c>
      <c r="F901" s="92">
        <v>45568.572916666664</v>
      </c>
      <c r="G901" s="16"/>
      <c r="H901" s="20"/>
      <c r="I901" s="19"/>
      <c r="J901" s="18"/>
      <c r="K901" s="18"/>
      <c r="L901" s="17"/>
      <c r="M901" s="18"/>
      <c r="N901" s="18"/>
    </row>
    <row r="902" spans="1:14" x14ac:dyDescent="0.25">
      <c r="A902" s="92">
        <v>45560.572916666664</v>
      </c>
      <c r="B902" s="51" t="s">
        <v>49</v>
      </c>
      <c r="C902" s="52" t="s">
        <v>34</v>
      </c>
      <c r="D902" s="52" t="s">
        <v>13</v>
      </c>
      <c r="E902" s="92">
        <v>45561.572916666664</v>
      </c>
      <c r="F902" s="92">
        <v>45575.572916666664</v>
      </c>
      <c r="G902" s="16"/>
      <c r="H902" s="20"/>
      <c r="I902" s="19"/>
      <c r="J902" s="18"/>
      <c r="K902" s="18"/>
      <c r="L902" s="17"/>
      <c r="M902" s="18"/>
      <c r="N902" s="18"/>
    </row>
    <row r="903" spans="1:14" x14ac:dyDescent="0.25">
      <c r="A903" s="92">
        <v>45560.572916666664</v>
      </c>
      <c r="B903" s="51" t="s">
        <v>49</v>
      </c>
      <c r="C903" s="52" t="s">
        <v>34</v>
      </c>
      <c r="D903" s="52" t="s">
        <v>14</v>
      </c>
      <c r="E903" s="92">
        <v>45561.572916666664</v>
      </c>
      <c r="F903" s="92">
        <v>45589.572916666664</v>
      </c>
      <c r="G903" s="16"/>
      <c r="H903" s="20"/>
      <c r="I903" s="19"/>
      <c r="J903" s="18"/>
      <c r="K903" s="18"/>
      <c r="L903" s="17"/>
      <c r="M903" s="18"/>
      <c r="N903" s="18"/>
    </row>
    <row r="904" spans="1:14" x14ac:dyDescent="0.25">
      <c r="A904" s="92">
        <v>45560.572916666664</v>
      </c>
      <c r="B904" s="51" t="s">
        <v>49</v>
      </c>
      <c r="C904" s="52" t="s">
        <v>34</v>
      </c>
      <c r="D904" s="52" t="s">
        <v>15</v>
      </c>
      <c r="E904" s="92">
        <v>45561.572916666664</v>
      </c>
      <c r="F904" s="92">
        <v>45652.572916666664</v>
      </c>
      <c r="G904" s="16">
        <v>60000000</v>
      </c>
      <c r="H904" s="20">
        <v>1.1200000000000001</v>
      </c>
      <c r="I904" s="19">
        <v>65000000</v>
      </c>
      <c r="J904" s="18">
        <v>0.9</v>
      </c>
      <c r="K904" s="18">
        <v>1.03</v>
      </c>
      <c r="L904" s="17">
        <v>60000000</v>
      </c>
      <c r="M904" s="18">
        <v>1.03</v>
      </c>
      <c r="N904" s="18">
        <v>1.02</v>
      </c>
    </row>
    <row r="905" spans="1:14" x14ac:dyDescent="0.25">
      <c r="A905" s="92">
        <v>45560.572916666664</v>
      </c>
      <c r="B905" s="51" t="s">
        <v>49</v>
      </c>
      <c r="C905" s="52" t="s">
        <v>34</v>
      </c>
      <c r="D905" s="52" t="s">
        <v>16</v>
      </c>
      <c r="E905" s="92">
        <v>45561.572916666664</v>
      </c>
      <c r="F905" s="92">
        <v>45743.572916666664</v>
      </c>
      <c r="G905" s="16">
        <v>30000000</v>
      </c>
      <c r="H905" s="20">
        <v>1.1599999999999999</v>
      </c>
      <c r="I905" s="19">
        <v>3000000</v>
      </c>
      <c r="J905" s="18">
        <v>1.1599999999999999</v>
      </c>
      <c r="K905" s="18">
        <v>1.1599999999999999</v>
      </c>
      <c r="L905" s="17">
        <v>3000000</v>
      </c>
      <c r="M905" s="18">
        <v>1.1599999999999999</v>
      </c>
      <c r="N905" s="18">
        <v>1.1599999999999999</v>
      </c>
    </row>
    <row r="906" spans="1:14" x14ac:dyDescent="0.25">
      <c r="A906" s="92">
        <v>45560.572916666664</v>
      </c>
      <c r="B906" s="51" t="s">
        <v>49</v>
      </c>
      <c r="C906" s="52" t="s">
        <v>34</v>
      </c>
      <c r="D906" s="52" t="s">
        <v>17</v>
      </c>
      <c r="E906" s="92">
        <v>45561.572916666664</v>
      </c>
      <c r="F906" s="92">
        <v>45925.572916666664</v>
      </c>
      <c r="G906" s="16">
        <v>30000000</v>
      </c>
      <c r="H906" s="20">
        <v>1.18</v>
      </c>
      <c r="I906" s="19">
        <v>3150000</v>
      </c>
      <c r="J906" s="18">
        <v>1.17</v>
      </c>
      <c r="K906" s="18">
        <v>1.18</v>
      </c>
      <c r="L906" s="17">
        <v>3150000</v>
      </c>
      <c r="M906" s="18">
        <v>1.18</v>
      </c>
      <c r="N906" s="18">
        <v>1.17015873015873</v>
      </c>
    </row>
    <row r="907" spans="1:14" x14ac:dyDescent="0.25">
      <c r="A907" s="92">
        <v>45574.572916666664</v>
      </c>
      <c r="B907" s="51" t="s">
        <v>49</v>
      </c>
      <c r="C907" s="52" t="s">
        <v>35</v>
      </c>
      <c r="D907" s="52" t="s">
        <v>12</v>
      </c>
      <c r="E907" s="92">
        <v>45575.572916666664</v>
      </c>
      <c r="F907" s="92">
        <v>45582.572916666664</v>
      </c>
      <c r="G907" s="16">
        <v>800000000000</v>
      </c>
      <c r="H907" s="20">
        <v>0.75</v>
      </c>
      <c r="I907" s="19">
        <v>412000000000</v>
      </c>
      <c r="J907" s="18">
        <v>0.75</v>
      </c>
      <c r="K907" s="18">
        <v>0.75</v>
      </c>
      <c r="L907" s="17">
        <v>412000000000</v>
      </c>
      <c r="M907" s="18">
        <v>0.75</v>
      </c>
      <c r="N907" s="18">
        <v>0.75</v>
      </c>
    </row>
    <row r="908" spans="1:14" x14ac:dyDescent="0.25">
      <c r="A908" s="92">
        <v>45574.572916666664</v>
      </c>
      <c r="B908" s="51" t="s">
        <v>49</v>
      </c>
      <c r="C908" s="52" t="s">
        <v>35</v>
      </c>
      <c r="D908" s="52" t="s">
        <v>13</v>
      </c>
      <c r="E908" s="92">
        <v>45575.572916666664</v>
      </c>
      <c r="F908" s="92">
        <v>45589.572916666664</v>
      </c>
      <c r="G908" s="16"/>
      <c r="H908" s="20"/>
      <c r="I908" s="19"/>
      <c r="J908" s="18"/>
      <c r="K908" s="18"/>
      <c r="L908" s="17"/>
      <c r="M908" s="18"/>
      <c r="N908" s="18"/>
    </row>
    <row r="909" spans="1:14" x14ac:dyDescent="0.25">
      <c r="A909" s="92">
        <v>45574.572916666664</v>
      </c>
      <c r="B909" s="51" t="s">
        <v>49</v>
      </c>
      <c r="C909" s="52" t="s">
        <v>35</v>
      </c>
      <c r="D909" s="52" t="s">
        <v>14</v>
      </c>
      <c r="E909" s="92">
        <v>45575.572916666664</v>
      </c>
      <c r="F909" s="92">
        <v>45603.572916666664</v>
      </c>
      <c r="G909" s="16"/>
      <c r="H909" s="20"/>
      <c r="I909" s="19"/>
      <c r="J909" s="18"/>
      <c r="K909" s="18"/>
      <c r="L909" s="17"/>
      <c r="M909" s="18"/>
      <c r="N909" s="18"/>
    </row>
    <row r="910" spans="1:14" x14ac:dyDescent="0.25">
      <c r="A910" s="92">
        <v>45574.572916666664</v>
      </c>
      <c r="B910" s="51" t="s">
        <v>49</v>
      </c>
      <c r="C910" s="52" t="s">
        <v>35</v>
      </c>
      <c r="D910" s="52" t="s">
        <v>15</v>
      </c>
      <c r="E910" s="92">
        <v>45575.572916666664</v>
      </c>
      <c r="F910" s="92">
        <v>45666.572916666664</v>
      </c>
      <c r="G910" s="16">
        <v>140000000000</v>
      </c>
      <c r="H910" s="20">
        <v>1.33</v>
      </c>
      <c r="I910" s="19">
        <v>57549000000</v>
      </c>
      <c r="J910" s="18">
        <v>1</v>
      </c>
      <c r="K910" s="18">
        <v>1.33</v>
      </c>
      <c r="L910" s="17">
        <v>57549000000</v>
      </c>
      <c r="M910" s="18">
        <v>1.33</v>
      </c>
      <c r="N910" s="18">
        <v>1.3236355106083511</v>
      </c>
    </row>
    <row r="911" spans="1:14" x14ac:dyDescent="0.25">
      <c r="A911" s="92">
        <v>45574.572916666664</v>
      </c>
      <c r="B911" s="51" t="s">
        <v>49</v>
      </c>
      <c r="C911" s="52" t="s">
        <v>35</v>
      </c>
      <c r="D911" s="52" t="s">
        <v>16</v>
      </c>
      <c r="E911" s="92">
        <v>45575.572916666664</v>
      </c>
      <c r="F911" s="92">
        <v>45757.572916666664</v>
      </c>
      <c r="G911" s="16">
        <v>30000000000</v>
      </c>
      <c r="H911" s="20">
        <v>1.38</v>
      </c>
      <c r="I911" s="19">
        <v>2000000000</v>
      </c>
      <c r="J911" s="18">
        <v>0.5</v>
      </c>
      <c r="K911" s="18">
        <v>0.5</v>
      </c>
      <c r="L911" s="17">
        <v>2000000000</v>
      </c>
      <c r="M911" s="18">
        <v>0.5</v>
      </c>
      <c r="N911" s="18">
        <v>0.5</v>
      </c>
    </row>
    <row r="912" spans="1:14" x14ac:dyDescent="0.25">
      <c r="A912" s="92">
        <v>45574.572916666664</v>
      </c>
      <c r="B912" s="51" t="s">
        <v>49</v>
      </c>
      <c r="C912" s="52" t="s">
        <v>35</v>
      </c>
      <c r="D912" s="52" t="s">
        <v>17</v>
      </c>
      <c r="E912" s="92">
        <v>45575.572916666664</v>
      </c>
      <c r="F912" s="92">
        <v>45939.572916666664</v>
      </c>
      <c r="G912" s="16">
        <v>10000000000</v>
      </c>
      <c r="H912" s="20">
        <v>1.4</v>
      </c>
      <c r="I912" s="19"/>
      <c r="J912" s="18"/>
      <c r="K912" s="18"/>
      <c r="L912" s="17"/>
      <c r="M912" s="18"/>
      <c r="N912" s="18"/>
    </row>
    <row r="913" spans="1:14" x14ac:dyDescent="0.25">
      <c r="A913" s="92">
        <v>45574.572916666664</v>
      </c>
      <c r="B913" s="51" t="s">
        <v>49</v>
      </c>
      <c r="C913" s="52" t="s">
        <v>34</v>
      </c>
      <c r="D913" s="52" t="s">
        <v>12</v>
      </c>
      <c r="E913" s="92">
        <v>45575.572916666664</v>
      </c>
      <c r="F913" s="92">
        <v>45582.572916666664</v>
      </c>
      <c r="G913" s="16"/>
      <c r="H913" s="20"/>
      <c r="I913" s="19"/>
      <c r="J913" s="18"/>
      <c r="K913" s="18"/>
      <c r="L913" s="17"/>
      <c r="M913" s="18"/>
      <c r="N913" s="18"/>
    </row>
    <row r="914" spans="1:14" x14ac:dyDescent="0.25">
      <c r="A914" s="92">
        <v>45574.572916666664</v>
      </c>
      <c r="B914" s="51" t="s">
        <v>49</v>
      </c>
      <c r="C914" s="52" t="s">
        <v>34</v>
      </c>
      <c r="D914" s="52" t="s">
        <v>13</v>
      </c>
      <c r="E914" s="92">
        <v>45575.572916666664</v>
      </c>
      <c r="F914" s="92">
        <v>45589.572916666664</v>
      </c>
      <c r="G914" s="16"/>
      <c r="H914" s="20"/>
      <c r="I914" s="19"/>
      <c r="J914" s="18"/>
      <c r="K914" s="18"/>
      <c r="L914" s="17"/>
      <c r="M914" s="18"/>
      <c r="N914" s="18"/>
    </row>
    <row r="915" spans="1:14" x14ac:dyDescent="0.25">
      <c r="A915" s="92">
        <v>45574.572916666664</v>
      </c>
      <c r="B915" s="51" t="s">
        <v>49</v>
      </c>
      <c r="C915" s="52" t="s">
        <v>34</v>
      </c>
      <c r="D915" s="52" t="s">
        <v>14</v>
      </c>
      <c r="E915" s="92">
        <v>45575.572916666664</v>
      </c>
      <c r="F915" s="92">
        <v>45603.572916666664</v>
      </c>
      <c r="G915" s="16"/>
      <c r="H915" s="20"/>
      <c r="I915" s="19"/>
      <c r="J915" s="18"/>
      <c r="K915" s="18"/>
      <c r="L915" s="17"/>
      <c r="M915" s="18"/>
      <c r="N915" s="18"/>
    </row>
    <row r="916" spans="1:14" x14ac:dyDescent="0.25">
      <c r="A916" s="92">
        <v>45574.572916666664</v>
      </c>
      <c r="B916" s="51" t="s">
        <v>49</v>
      </c>
      <c r="C916" s="52" t="s">
        <v>34</v>
      </c>
      <c r="D916" s="52" t="s">
        <v>15</v>
      </c>
      <c r="E916" s="92">
        <v>45575.572916666664</v>
      </c>
      <c r="F916" s="92">
        <v>45666.572916666664</v>
      </c>
      <c r="G916" s="16">
        <v>60000000</v>
      </c>
      <c r="H916" s="20">
        <v>1.1200000000000001</v>
      </c>
      <c r="I916" s="19">
        <v>120980000</v>
      </c>
      <c r="J916" s="18">
        <v>0.5</v>
      </c>
      <c r="K916" s="18">
        <v>1.1200000000000001</v>
      </c>
      <c r="L916" s="17">
        <v>60000000</v>
      </c>
      <c r="M916" s="18">
        <v>1.02</v>
      </c>
      <c r="N916" s="18">
        <v>1.023036865597619</v>
      </c>
    </row>
    <row r="917" spans="1:14" x14ac:dyDescent="0.25">
      <c r="A917" s="92">
        <v>45574.572916666664</v>
      </c>
      <c r="B917" s="51" t="s">
        <v>49</v>
      </c>
      <c r="C917" s="52" t="s">
        <v>34</v>
      </c>
      <c r="D917" s="52" t="s">
        <v>16</v>
      </c>
      <c r="E917" s="92">
        <v>45575.572916666664</v>
      </c>
      <c r="F917" s="92">
        <v>45757.572916666664</v>
      </c>
      <c r="G917" s="16">
        <v>30000000</v>
      </c>
      <c r="H917" s="20">
        <v>1.1599999999999999</v>
      </c>
      <c r="I917" s="19">
        <v>16150000</v>
      </c>
      <c r="J917" s="18">
        <v>0.5</v>
      </c>
      <c r="K917" s="18">
        <v>1.1599999999999999</v>
      </c>
      <c r="L917" s="17">
        <v>16150000</v>
      </c>
      <c r="M917" s="18">
        <v>1.1599999999999999</v>
      </c>
      <c r="N917" s="18">
        <v>1.0944272445820431</v>
      </c>
    </row>
    <row r="918" spans="1:14" x14ac:dyDescent="0.25">
      <c r="A918" s="92">
        <v>45574.572916666664</v>
      </c>
      <c r="B918" s="51" t="s">
        <v>49</v>
      </c>
      <c r="C918" s="52" t="s">
        <v>34</v>
      </c>
      <c r="D918" s="52" t="s">
        <v>17</v>
      </c>
      <c r="E918" s="92">
        <v>45575.572916666664</v>
      </c>
      <c r="F918" s="92">
        <v>45939.572916666664</v>
      </c>
      <c r="G918" s="16">
        <v>30000000</v>
      </c>
      <c r="H918" s="20">
        <v>1.18</v>
      </c>
      <c r="I918" s="19">
        <v>25200000</v>
      </c>
      <c r="J918" s="18">
        <v>1.18</v>
      </c>
      <c r="K918" s="18">
        <v>1.18</v>
      </c>
      <c r="L918" s="17">
        <v>25200000</v>
      </c>
      <c r="M918" s="18">
        <v>1.18</v>
      </c>
      <c r="N918" s="18">
        <v>1.18</v>
      </c>
    </row>
    <row r="919" spans="1:14" x14ac:dyDescent="0.25">
      <c r="A919" s="92">
        <v>45581.572916666664</v>
      </c>
      <c r="B919" s="51" t="s">
        <v>49</v>
      </c>
      <c r="C919" s="52" t="s">
        <v>35</v>
      </c>
      <c r="D919" s="52" t="s">
        <v>12</v>
      </c>
      <c r="E919" s="92">
        <v>45582.572916666664</v>
      </c>
      <c r="F919" s="92">
        <v>45589.572916666664</v>
      </c>
      <c r="G919" s="16">
        <v>800000000000</v>
      </c>
      <c r="H919" s="20">
        <v>0.75</v>
      </c>
      <c r="I919" s="19">
        <v>322000000000</v>
      </c>
      <c r="J919" s="18">
        <v>0.7</v>
      </c>
      <c r="K919" s="18">
        <v>0.75</v>
      </c>
      <c r="L919" s="17">
        <v>322000000000</v>
      </c>
      <c r="M919" s="18">
        <v>0.75</v>
      </c>
      <c r="N919" s="18">
        <v>0.74378881987577639</v>
      </c>
    </row>
    <row r="920" spans="1:14" x14ac:dyDescent="0.25">
      <c r="A920" s="92">
        <v>45581.572916666664</v>
      </c>
      <c r="B920" s="51" t="s">
        <v>49</v>
      </c>
      <c r="C920" s="52" t="s">
        <v>35</v>
      </c>
      <c r="D920" s="52" t="s">
        <v>13</v>
      </c>
      <c r="E920" s="92">
        <v>45582.572916666664</v>
      </c>
      <c r="F920" s="92">
        <v>45596.572916666664</v>
      </c>
      <c r="G920" s="16"/>
      <c r="H920" s="20"/>
      <c r="I920" s="19"/>
      <c r="J920" s="18"/>
      <c r="K920" s="18"/>
      <c r="L920" s="17"/>
      <c r="M920" s="18"/>
      <c r="N920" s="18"/>
    </row>
    <row r="921" spans="1:14" x14ac:dyDescent="0.25">
      <c r="A921" s="92">
        <v>45581.572916666664</v>
      </c>
      <c r="B921" s="51" t="s">
        <v>49</v>
      </c>
      <c r="C921" s="52" t="s">
        <v>35</v>
      </c>
      <c r="D921" s="52" t="s">
        <v>14</v>
      </c>
      <c r="E921" s="92">
        <v>45582.572916666664</v>
      </c>
      <c r="F921" s="92">
        <v>45610.572916666664</v>
      </c>
      <c r="G921" s="16"/>
      <c r="H921" s="20"/>
      <c r="I921" s="19"/>
      <c r="J921" s="18"/>
      <c r="K921" s="18"/>
      <c r="L921" s="17"/>
      <c r="M921" s="18"/>
      <c r="N921" s="18"/>
    </row>
    <row r="922" spans="1:14" x14ac:dyDescent="0.25">
      <c r="A922" s="92">
        <v>45581.572916666664</v>
      </c>
      <c r="B922" s="51" t="s">
        <v>49</v>
      </c>
      <c r="C922" s="52" t="s">
        <v>35</v>
      </c>
      <c r="D922" s="52" t="s">
        <v>15</v>
      </c>
      <c r="E922" s="92">
        <v>45582.572916666664</v>
      </c>
      <c r="F922" s="92">
        <v>45673.572916666664</v>
      </c>
      <c r="G922" s="16">
        <v>140000000000</v>
      </c>
      <c r="H922" s="20">
        <v>1.33</v>
      </c>
      <c r="I922" s="19">
        <v>50000000000</v>
      </c>
      <c r="J922" s="18">
        <v>1.33</v>
      </c>
      <c r="K922" s="18">
        <v>1.33</v>
      </c>
      <c r="L922" s="17">
        <v>50000000000</v>
      </c>
      <c r="M922" s="18">
        <v>1.33</v>
      </c>
      <c r="N922" s="18">
        <v>1.33</v>
      </c>
    </row>
    <row r="923" spans="1:14" x14ac:dyDescent="0.25">
      <c r="A923" s="92">
        <v>45581.572916666664</v>
      </c>
      <c r="B923" s="51" t="s">
        <v>49</v>
      </c>
      <c r="C923" s="52" t="s">
        <v>35</v>
      </c>
      <c r="D923" s="52" t="s">
        <v>16</v>
      </c>
      <c r="E923" s="92">
        <v>45582.572916666664</v>
      </c>
      <c r="F923" s="92">
        <v>45764.572916666664</v>
      </c>
      <c r="G923" s="16">
        <v>30000000000</v>
      </c>
      <c r="H923" s="20">
        <v>1.38</v>
      </c>
      <c r="I923" s="19"/>
      <c r="J923" s="18"/>
      <c r="K923" s="18"/>
      <c r="L923" s="17"/>
      <c r="M923" s="18"/>
      <c r="N923" s="18"/>
    </row>
    <row r="924" spans="1:14" x14ac:dyDescent="0.25">
      <c r="A924" s="92">
        <v>45581.572916666664</v>
      </c>
      <c r="B924" s="51" t="s">
        <v>49</v>
      </c>
      <c r="C924" s="52" t="s">
        <v>35</v>
      </c>
      <c r="D924" s="52" t="s">
        <v>17</v>
      </c>
      <c r="E924" s="92">
        <v>45582.572916666664</v>
      </c>
      <c r="F924" s="92">
        <v>45946.572916666664</v>
      </c>
      <c r="G924" s="16">
        <v>10000000000</v>
      </c>
      <c r="H924" s="20">
        <v>1.4</v>
      </c>
      <c r="I924" s="19"/>
      <c r="J924" s="18"/>
      <c r="K924" s="18"/>
      <c r="L924" s="17"/>
      <c r="M924" s="18"/>
      <c r="N924" s="18"/>
    </row>
    <row r="925" spans="1:14" x14ac:dyDescent="0.25">
      <c r="A925" s="92">
        <v>45581.572916666664</v>
      </c>
      <c r="B925" s="51" t="s">
        <v>50</v>
      </c>
      <c r="C925" s="52" t="s">
        <v>35</v>
      </c>
      <c r="D925" s="2"/>
      <c r="E925" s="92">
        <v>45583</v>
      </c>
      <c r="F925" s="92"/>
      <c r="G925" s="16" t="s">
        <v>54</v>
      </c>
      <c r="H925" s="25"/>
      <c r="I925" s="24"/>
      <c r="J925" s="21"/>
      <c r="K925" s="21"/>
      <c r="L925" s="21"/>
      <c r="M925" s="21"/>
      <c r="N925" s="18"/>
    </row>
    <row r="926" spans="1:14" x14ac:dyDescent="0.25">
      <c r="A926" s="92">
        <v>45581.572916666664</v>
      </c>
      <c r="B926" s="51" t="s">
        <v>49</v>
      </c>
      <c r="C926" s="52" t="s">
        <v>34</v>
      </c>
      <c r="D926" s="52" t="s">
        <v>12</v>
      </c>
      <c r="E926" s="92">
        <v>45582.572916666664</v>
      </c>
      <c r="F926" s="92">
        <v>45589.572916666664</v>
      </c>
      <c r="G926" s="16"/>
      <c r="H926" s="20"/>
      <c r="I926" s="19"/>
      <c r="J926" s="18"/>
      <c r="K926" s="18"/>
      <c r="L926" s="17"/>
      <c r="M926" s="18"/>
      <c r="N926" s="18"/>
    </row>
    <row r="927" spans="1:14" x14ac:dyDescent="0.25">
      <c r="A927" s="92">
        <v>45581.572916666664</v>
      </c>
      <c r="B927" s="51" t="s">
        <v>49</v>
      </c>
      <c r="C927" s="52" t="s">
        <v>34</v>
      </c>
      <c r="D927" s="52" t="s">
        <v>13</v>
      </c>
      <c r="E927" s="92">
        <v>45582.572916666664</v>
      </c>
      <c r="F927" s="92">
        <v>45596.572916666664</v>
      </c>
      <c r="G927" s="16"/>
      <c r="H927" s="20"/>
      <c r="I927" s="19"/>
      <c r="J927" s="18"/>
      <c r="K927" s="18"/>
      <c r="L927" s="17"/>
      <c r="M927" s="18"/>
      <c r="N927" s="18"/>
    </row>
    <row r="928" spans="1:14" x14ac:dyDescent="0.25">
      <c r="A928" s="92">
        <v>45581.572916666664</v>
      </c>
      <c r="B928" s="51" t="s">
        <v>49</v>
      </c>
      <c r="C928" s="52" t="s">
        <v>34</v>
      </c>
      <c r="D928" s="52" t="s">
        <v>14</v>
      </c>
      <c r="E928" s="92">
        <v>45582.572916666664</v>
      </c>
      <c r="F928" s="92">
        <v>45610.572916666664</v>
      </c>
      <c r="G928" s="16"/>
      <c r="H928" s="20"/>
      <c r="I928" s="19"/>
      <c r="J928" s="18"/>
      <c r="K928" s="18"/>
      <c r="L928" s="17"/>
      <c r="M928" s="18"/>
      <c r="N928" s="18"/>
    </row>
    <row r="929" spans="1:14" x14ac:dyDescent="0.25">
      <c r="A929" s="92">
        <v>45581.572916666664</v>
      </c>
      <c r="B929" s="51" t="s">
        <v>49</v>
      </c>
      <c r="C929" s="52" t="s">
        <v>34</v>
      </c>
      <c r="D929" s="52" t="s">
        <v>15</v>
      </c>
      <c r="E929" s="92">
        <v>45582.572916666664</v>
      </c>
      <c r="F929" s="92">
        <v>45673.572916666664</v>
      </c>
      <c r="G929" s="16">
        <v>60000000</v>
      </c>
      <c r="H929" s="20">
        <v>1.1200000000000001</v>
      </c>
      <c r="I929" s="19">
        <v>41750000</v>
      </c>
      <c r="J929" s="18">
        <v>0.95</v>
      </c>
      <c r="K929" s="18">
        <v>1.1000000000000001</v>
      </c>
      <c r="L929" s="17">
        <v>41750000</v>
      </c>
      <c r="M929" s="18">
        <v>1.1000000000000001</v>
      </c>
      <c r="N929" s="18">
        <v>1.023844311377246</v>
      </c>
    </row>
    <row r="930" spans="1:14" x14ac:dyDescent="0.25">
      <c r="A930" s="92">
        <v>45581.572916666664</v>
      </c>
      <c r="B930" s="51" t="s">
        <v>49</v>
      </c>
      <c r="C930" s="52" t="s">
        <v>34</v>
      </c>
      <c r="D930" s="52" t="s">
        <v>16</v>
      </c>
      <c r="E930" s="92">
        <v>45582.572916666664</v>
      </c>
      <c r="F930" s="92">
        <v>45764.572916666664</v>
      </c>
      <c r="G930" s="16">
        <v>30000000</v>
      </c>
      <c r="H930" s="20">
        <v>1.1599999999999999</v>
      </c>
      <c r="I930" s="19">
        <v>5000000</v>
      </c>
      <c r="J930" s="18">
        <v>1.1599999999999999</v>
      </c>
      <c r="K930" s="18">
        <v>1.1599999999999999</v>
      </c>
      <c r="L930" s="17">
        <v>5000000</v>
      </c>
      <c r="M930" s="18">
        <v>1.1599999999999999</v>
      </c>
      <c r="N930" s="18">
        <v>1.1599999999999999</v>
      </c>
    </row>
    <row r="931" spans="1:14" x14ac:dyDescent="0.25">
      <c r="A931" s="92">
        <v>45581.572916666664</v>
      </c>
      <c r="B931" s="51" t="s">
        <v>49</v>
      </c>
      <c r="C931" s="52" t="s">
        <v>34</v>
      </c>
      <c r="D931" s="52" t="s">
        <v>17</v>
      </c>
      <c r="E931" s="92">
        <v>45582.572916666664</v>
      </c>
      <c r="F931" s="92">
        <v>45946.572916666664</v>
      </c>
      <c r="G931" s="16">
        <v>30000000</v>
      </c>
      <c r="H931" s="20">
        <v>1.18</v>
      </c>
      <c r="I931" s="19"/>
      <c r="J931" s="18"/>
      <c r="K931" s="18"/>
      <c r="L931" s="17"/>
      <c r="M931" s="18"/>
      <c r="N931" s="18"/>
    </row>
    <row r="932" spans="1:14" x14ac:dyDescent="0.25">
      <c r="A932" s="92">
        <v>45588.572916666664</v>
      </c>
      <c r="B932" s="51" t="s">
        <v>49</v>
      </c>
      <c r="C932" s="52" t="s">
        <v>35</v>
      </c>
      <c r="D932" s="52" t="s">
        <v>12</v>
      </c>
      <c r="E932" s="92">
        <v>45589.572916666664</v>
      </c>
      <c r="F932" s="92">
        <v>45596.572916666664</v>
      </c>
      <c r="G932" s="16">
        <v>800000000000</v>
      </c>
      <c r="H932" s="20">
        <v>0.75</v>
      </c>
      <c r="I932" s="19">
        <v>412000000000</v>
      </c>
      <c r="J932" s="18">
        <v>0.7</v>
      </c>
      <c r="K932" s="18">
        <v>0.75</v>
      </c>
      <c r="L932" s="17">
        <v>412000000000</v>
      </c>
      <c r="M932" s="18">
        <v>0.75</v>
      </c>
      <c r="N932" s="18">
        <v>0.74514563106796117</v>
      </c>
    </row>
    <row r="933" spans="1:14" x14ac:dyDescent="0.25">
      <c r="A933" s="92">
        <v>45588.572916666664</v>
      </c>
      <c r="B933" s="51" t="s">
        <v>49</v>
      </c>
      <c r="C933" s="52" t="s">
        <v>35</v>
      </c>
      <c r="D933" s="52" t="s">
        <v>13</v>
      </c>
      <c r="E933" s="92">
        <v>45589.572916666664</v>
      </c>
      <c r="F933" s="92">
        <v>45603.572916666664</v>
      </c>
      <c r="G933" s="16"/>
      <c r="H933" s="20"/>
      <c r="I933" s="19"/>
      <c r="J933" s="18"/>
      <c r="K933" s="18"/>
      <c r="L933" s="17"/>
      <c r="M933" s="18"/>
      <c r="N933" s="18"/>
    </row>
    <row r="934" spans="1:14" x14ac:dyDescent="0.25">
      <c r="A934" s="92">
        <v>45588.572916666664</v>
      </c>
      <c r="B934" s="51" t="s">
        <v>49</v>
      </c>
      <c r="C934" s="52" t="s">
        <v>35</v>
      </c>
      <c r="D934" s="52" t="s">
        <v>14</v>
      </c>
      <c r="E934" s="92">
        <v>45589.572916666664</v>
      </c>
      <c r="F934" s="92">
        <v>45617.572916666664</v>
      </c>
      <c r="G934" s="16"/>
      <c r="H934" s="20"/>
      <c r="I934" s="19"/>
      <c r="J934" s="18"/>
      <c r="K934" s="18"/>
      <c r="L934" s="17"/>
      <c r="M934" s="18"/>
      <c r="N934" s="18"/>
    </row>
    <row r="935" spans="1:14" x14ac:dyDescent="0.25">
      <c r="A935" s="92">
        <v>45588.572916666664</v>
      </c>
      <c r="B935" s="51" t="s">
        <v>49</v>
      </c>
      <c r="C935" s="52" t="s">
        <v>35</v>
      </c>
      <c r="D935" s="52" t="s">
        <v>15</v>
      </c>
      <c r="E935" s="92">
        <v>45589.572916666664</v>
      </c>
      <c r="F935" s="92">
        <v>45680.572916666664</v>
      </c>
      <c r="G935" s="16">
        <v>140000000000</v>
      </c>
      <c r="H935" s="20">
        <v>1.33</v>
      </c>
      <c r="I935" s="19">
        <v>149000000000</v>
      </c>
      <c r="J935" s="18">
        <v>1</v>
      </c>
      <c r="K935" s="18">
        <v>1.33</v>
      </c>
      <c r="L935" s="17">
        <v>140000000000</v>
      </c>
      <c r="M935" s="18">
        <v>1.33</v>
      </c>
      <c r="N935" s="18">
        <v>1.3100671140939599</v>
      </c>
    </row>
    <row r="936" spans="1:14" x14ac:dyDescent="0.25">
      <c r="A936" s="92">
        <v>45588.572916666664</v>
      </c>
      <c r="B936" s="51" t="s">
        <v>49</v>
      </c>
      <c r="C936" s="52" t="s">
        <v>35</v>
      </c>
      <c r="D936" s="52" t="s">
        <v>16</v>
      </c>
      <c r="E936" s="92">
        <v>45589.572916666664</v>
      </c>
      <c r="F936" s="92">
        <v>45771.572916666664</v>
      </c>
      <c r="G936" s="16">
        <v>30000000000</v>
      </c>
      <c r="H936" s="20">
        <v>1.38</v>
      </c>
      <c r="I936" s="19"/>
      <c r="J936" s="18"/>
      <c r="K936" s="18"/>
      <c r="L936" s="17"/>
      <c r="M936" s="18"/>
      <c r="N936" s="18"/>
    </row>
    <row r="937" spans="1:14" x14ac:dyDescent="0.25">
      <c r="A937" s="92">
        <v>45588.572916666664</v>
      </c>
      <c r="B937" s="51" t="s">
        <v>49</v>
      </c>
      <c r="C937" s="52" t="s">
        <v>35</v>
      </c>
      <c r="D937" s="52" t="s">
        <v>17</v>
      </c>
      <c r="E937" s="92">
        <v>45589.572916666664</v>
      </c>
      <c r="F937" s="92">
        <v>45953.572916666664</v>
      </c>
      <c r="G937" s="16">
        <v>10000000000</v>
      </c>
      <c r="H937" s="20">
        <v>1.4</v>
      </c>
      <c r="I937" s="19">
        <v>4000000000</v>
      </c>
      <c r="J937" s="18">
        <v>1.4</v>
      </c>
      <c r="K937" s="18">
        <v>1.4</v>
      </c>
      <c r="L937" s="17">
        <v>4000000000</v>
      </c>
      <c r="M937" s="18">
        <v>1.4</v>
      </c>
      <c r="N937" s="18">
        <v>1.4</v>
      </c>
    </row>
    <row r="938" spans="1:14" x14ac:dyDescent="0.25">
      <c r="A938" s="92">
        <v>45588.572916666664</v>
      </c>
      <c r="B938" s="51" t="s">
        <v>49</v>
      </c>
      <c r="C938" s="52" t="s">
        <v>34</v>
      </c>
      <c r="D938" s="52" t="s">
        <v>12</v>
      </c>
      <c r="E938" s="92">
        <v>45589.572916666664</v>
      </c>
      <c r="F938" s="92">
        <v>45596.572916666664</v>
      </c>
      <c r="G938" s="16"/>
      <c r="H938" s="20"/>
      <c r="I938" s="19"/>
      <c r="J938" s="18"/>
      <c r="K938" s="18"/>
      <c r="L938" s="17"/>
      <c r="M938" s="18"/>
      <c r="N938" s="18"/>
    </row>
    <row r="939" spans="1:14" x14ac:dyDescent="0.25">
      <c r="A939" s="92">
        <v>45588.572916666664</v>
      </c>
      <c r="B939" s="51" t="s">
        <v>49</v>
      </c>
      <c r="C939" s="52" t="s">
        <v>34</v>
      </c>
      <c r="D939" s="52" t="s">
        <v>13</v>
      </c>
      <c r="E939" s="92">
        <v>45589.572916666664</v>
      </c>
      <c r="F939" s="92">
        <v>45603.572916666664</v>
      </c>
      <c r="G939" s="16"/>
      <c r="H939" s="20"/>
      <c r="I939" s="19"/>
      <c r="J939" s="18"/>
      <c r="K939" s="18"/>
      <c r="L939" s="17"/>
      <c r="M939" s="18"/>
      <c r="N939" s="18"/>
    </row>
    <row r="940" spans="1:14" x14ac:dyDescent="0.25">
      <c r="A940" s="92">
        <v>45588.572916666664</v>
      </c>
      <c r="B940" s="51" t="s">
        <v>49</v>
      </c>
      <c r="C940" s="52" t="s">
        <v>34</v>
      </c>
      <c r="D940" s="52" t="s">
        <v>14</v>
      </c>
      <c r="E940" s="92">
        <v>45589.572916666664</v>
      </c>
      <c r="F940" s="92">
        <v>45617.572916666664</v>
      </c>
      <c r="G940" s="16"/>
      <c r="H940" s="20"/>
      <c r="I940" s="19"/>
      <c r="J940" s="18"/>
      <c r="K940" s="18"/>
      <c r="L940" s="17"/>
      <c r="M940" s="18"/>
      <c r="N940" s="18"/>
    </row>
    <row r="941" spans="1:14" x14ac:dyDescent="0.25">
      <c r="A941" s="92">
        <v>45588.572916666664</v>
      </c>
      <c r="B941" s="51" t="s">
        <v>49</v>
      </c>
      <c r="C941" s="52" t="s">
        <v>34</v>
      </c>
      <c r="D941" s="52" t="s">
        <v>15</v>
      </c>
      <c r="E941" s="92">
        <v>45589.572916666664</v>
      </c>
      <c r="F941" s="92">
        <v>45680.572916666664</v>
      </c>
      <c r="G941" s="16">
        <v>60000000</v>
      </c>
      <c r="H941" s="20">
        <v>1.1200000000000001</v>
      </c>
      <c r="I941" s="19">
        <v>99695000</v>
      </c>
      <c r="J941" s="18">
        <v>0.8</v>
      </c>
      <c r="K941" s="18">
        <v>1.1200000000000001</v>
      </c>
      <c r="L941" s="17">
        <v>60000000</v>
      </c>
      <c r="M941" s="18">
        <v>1.0900000000000001</v>
      </c>
      <c r="N941" s="18">
        <v>1.027132754902452</v>
      </c>
    </row>
    <row r="942" spans="1:14" x14ac:dyDescent="0.25">
      <c r="A942" s="92">
        <v>45588.572916666664</v>
      </c>
      <c r="B942" s="51" t="s">
        <v>49</v>
      </c>
      <c r="C942" s="52" t="s">
        <v>34</v>
      </c>
      <c r="D942" s="52" t="s">
        <v>16</v>
      </c>
      <c r="E942" s="92">
        <v>45589.572916666664</v>
      </c>
      <c r="F942" s="92">
        <v>45771.572916666664</v>
      </c>
      <c r="G942" s="16">
        <v>30000000</v>
      </c>
      <c r="H942" s="20">
        <v>1.1599999999999999</v>
      </c>
      <c r="I942" s="19">
        <v>5000000</v>
      </c>
      <c r="J942" s="18">
        <v>1.1599999999999999</v>
      </c>
      <c r="K942" s="18">
        <v>1.1599999999999999</v>
      </c>
      <c r="L942" s="17">
        <v>5000000</v>
      </c>
      <c r="M942" s="18">
        <v>1.1599999999999999</v>
      </c>
      <c r="N942" s="18">
        <v>1.1599999999999999</v>
      </c>
    </row>
    <row r="943" spans="1:14" x14ac:dyDescent="0.25">
      <c r="A943" s="92">
        <v>45588.572916666664</v>
      </c>
      <c r="B943" s="51" t="s">
        <v>49</v>
      </c>
      <c r="C943" s="52" t="s">
        <v>34</v>
      </c>
      <c r="D943" s="52" t="s">
        <v>17</v>
      </c>
      <c r="E943" s="92">
        <v>45589.572916666664</v>
      </c>
      <c r="F943" s="92">
        <v>45953.572916666664</v>
      </c>
      <c r="G943" s="16">
        <v>30000000</v>
      </c>
      <c r="H943" s="20">
        <v>1.18</v>
      </c>
      <c r="I943" s="19">
        <v>30000000</v>
      </c>
      <c r="J943" s="18">
        <v>1.18</v>
      </c>
      <c r="K943" s="18">
        <v>1.18</v>
      </c>
      <c r="L943" s="17">
        <v>30000000</v>
      </c>
      <c r="M943" s="18">
        <v>1.18</v>
      </c>
      <c r="N943" s="18">
        <v>1.18</v>
      </c>
    </row>
    <row r="944" spans="1:14" x14ac:dyDescent="0.25">
      <c r="A944" s="92">
        <v>45595.572916666664</v>
      </c>
      <c r="B944" s="51" t="s">
        <v>49</v>
      </c>
      <c r="C944" s="52" t="s">
        <v>35</v>
      </c>
      <c r="D944" s="52" t="s">
        <v>12</v>
      </c>
      <c r="E944" s="92">
        <v>45596.572916666664</v>
      </c>
      <c r="F944" s="92">
        <v>45603.572916666664</v>
      </c>
      <c r="G944" s="16">
        <v>800000000000</v>
      </c>
      <c r="H944" s="20">
        <v>0.75</v>
      </c>
      <c r="I944" s="19">
        <v>130000000000</v>
      </c>
      <c r="J944" s="18">
        <v>0.7</v>
      </c>
      <c r="K944" s="18">
        <v>0.75</v>
      </c>
      <c r="L944" s="17">
        <v>130000000000</v>
      </c>
      <c r="M944" s="18">
        <v>0.75</v>
      </c>
      <c r="N944" s="18">
        <v>0.71923076923076923</v>
      </c>
    </row>
    <row r="945" spans="1:14" x14ac:dyDescent="0.25">
      <c r="A945" s="92">
        <v>45595.572916666664</v>
      </c>
      <c r="B945" s="51" t="s">
        <v>49</v>
      </c>
      <c r="C945" s="52" t="s">
        <v>35</v>
      </c>
      <c r="D945" s="52" t="s">
        <v>13</v>
      </c>
      <c r="E945" s="92">
        <v>45596.572916666664</v>
      </c>
      <c r="F945" s="92">
        <v>45610.572916666664</v>
      </c>
      <c r="G945" s="16"/>
      <c r="H945" s="20"/>
      <c r="I945" s="19"/>
      <c r="J945" s="18"/>
      <c r="K945" s="18"/>
      <c r="L945" s="17"/>
      <c r="M945" s="18"/>
      <c r="N945" s="18"/>
    </row>
    <row r="946" spans="1:14" x14ac:dyDescent="0.25">
      <c r="A946" s="92">
        <v>45595.572916666664</v>
      </c>
      <c r="B946" s="51" t="s">
        <v>49</v>
      </c>
      <c r="C946" s="52" t="s">
        <v>35</v>
      </c>
      <c r="D946" s="52" t="s">
        <v>14</v>
      </c>
      <c r="E946" s="92">
        <v>45596.572916666664</v>
      </c>
      <c r="F946" s="92">
        <v>45624.572916666664</v>
      </c>
      <c r="G946" s="16"/>
      <c r="H946" s="20"/>
      <c r="I946" s="19"/>
      <c r="J946" s="18"/>
      <c r="K946" s="18"/>
      <c r="L946" s="17"/>
      <c r="M946" s="18"/>
      <c r="N946" s="18"/>
    </row>
    <row r="947" spans="1:14" x14ac:dyDescent="0.25">
      <c r="A947" s="92">
        <v>45595.572916666664</v>
      </c>
      <c r="B947" s="51" t="s">
        <v>49</v>
      </c>
      <c r="C947" s="52" t="s">
        <v>35</v>
      </c>
      <c r="D947" s="52" t="s">
        <v>15</v>
      </c>
      <c r="E947" s="92">
        <v>45596.572916666664</v>
      </c>
      <c r="F947" s="92">
        <v>45687.572916666664</v>
      </c>
      <c r="G947" s="16">
        <v>140000000000</v>
      </c>
      <c r="H947" s="20">
        <v>1.33</v>
      </c>
      <c r="I947" s="19">
        <v>800000000</v>
      </c>
      <c r="J947" s="18">
        <v>0.5</v>
      </c>
      <c r="K947" s="18">
        <v>1.1000000000000001</v>
      </c>
      <c r="L947" s="17">
        <v>800000000</v>
      </c>
      <c r="M947" s="18">
        <v>1.1000000000000001</v>
      </c>
      <c r="N947" s="18">
        <v>0.65</v>
      </c>
    </row>
    <row r="948" spans="1:14" x14ac:dyDescent="0.25">
      <c r="A948" s="92">
        <v>45595.572916666664</v>
      </c>
      <c r="B948" s="51" t="s">
        <v>49</v>
      </c>
      <c r="C948" s="52" t="s">
        <v>35</v>
      </c>
      <c r="D948" s="52" t="s">
        <v>16</v>
      </c>
      <c r="E948" s="92">
        <v>45596.572916666664</v>
      </c>
      <c r="F948" s="92">
        <v>45778.572916666664</v>
      </c>
      <c r="G948" s="16">
        <v>30000000000</v>
      </c>
      <c r="H948" s="20">
        <v>1.38</v>
      </c>
      <c r="I948" s="19"/>
      <c r="J948" s="18"/>
      <c r="K948" s="18"/>
      <c r="L948" s="17"/>
      <c r="M948" s="18"/>
      <c r="N948" s="18"/>
    </row>
    <row r="949" spans="1:14" x14ac:dyDescent="0.25">
      <c r="A949" s="92">
        <v>45595.572916666664</v>
      </c>
      <c r="B949" s="51" t="s">
        <v>49</v>
      </c>
      <c r="C949" s="52" t="s">
        <v>35</v>
      </c>
      <c r="D949" s="52" t="s">
        <v>17</v>
      </c>
      <c r="E949" s="92">
        <v>45596.572916666664</v>
      </c>
      <c r="F949" s="92">
        <v>45960.572916666664</v>
      </c>
      <c r="G949" s="16">
        <v>10000000000</v>
      </c>
      <c r="H949" s="20">
        <v>1.4</v>
      </c>
      <c r="I949" s="19"/>
      <c r="J949" s="18"/>
      <c r="K949" s="18"/>
      <c r="L949" s="17"/>
      <c r="M949" s="18"/>
      <c r="N949" s="18"/>
    </row>
    <row r="950" spans="1:14" x14ac:dyDescent="0.25">
      <c r="A950" s="92">
        <v>45595.572916666664</v>
      </c>
      <c r="B950" s="51" t="s">
        <v>49</v>
      </c>
      <c r="C950" s="52" t="s">
        <v>34</v>
      </c>
      <c r="D950" s="52" t="s">
        <v>12</v>
      </c>
      <c r="E950" s="92">
        <v>45596.572916666664</v>
      </c>
      <c r="F950" s="92">
        <v>45603.572916666664</v>
      </c>
      <c r="G950" s="16"/>
      <c r="H950" s="20"/>
      <c r="I950" s="19"/>
      <c r="J950" s="18"/>
      <c r="K950" s="18"/>
      <c r="L950" s="17"/>
      <c r="M950" s="18"/>
      <c r="N950" s="18"/>
    </row>
    <row r="951" spans="1:14" x14ac:dyDescent="0.25">
      <c r="A951" s="92">
        <v>45595.572916666664</v>
      </c>
      <c r="B951" s="51" t="s">
        <v>49</v>
      </c>
      <c r="C951" s="52" t="s">
        <v>34</v>
      </c>
      <c r="D951" s="52" t="s">
        <v>13</v>
      </c>
      <c r="E951" s="92">
        <v>45596.572916666664</v>
      </c>
      <c r="F951" s="92">
        <v>45610.572916666664</v>
      </c>
      <c r="G951" s="16"/>
      <c r="H951" s="20"/>
      <c r="I951" s="19"/>
      <c r="J951" s="18"/>
      <c r="K951" s="18"/>
      <c r="L951" s="17"/>
      <c r="M951" s="18"/>
      <c r="N951" s="18"/>
    </row>
    <row r="952" spans="1:14" x14ac:dyDescent="0.25">
      <c r="A952" s="92">
        <v>45595.572916666664</v>
      </c>
      <c r="B952" s="51" t="s">
        <v>49</v>
      </c>
      <c r="C952" s="52" t="s">
        <v>34</v>
      </c>
      <c r="D952" s="52" t="s">
        <v>14</v>
      </c>
      <c r="E952" s="92">
        <v>45596.572916666664</v>
      </c>
      <c r="F952" s="92">
        <v>45624.572916666664</v>
      </c>
      <c r="G952" s="16"/>
      <c r="H952" s="20"/>
      <c r="I952" s="19"/>
      <c r="J952" s="18"/>
      <c r="K952" s="18"/>
      <c r="L952" s="17"/>
      <c r="M952" s="18"/>
      <c r="N952" s="18"/>
    </row>
    <row r="953" spans="1:14" x14ac:dyDescent="0.25">
      <c r="A953" s="92">
        <v>45595.572916666664</v>
      </c>
      <c r="B953" s="51" t="s">
        <v>49</v>
      </c>
      <c r="C953" s="52" t="s">
        <v>34</v>
      </c>
      <c r="D953" s="52" t="s">
        <v>15</v>
      </c>
      <c r="E953" s="92">
        <v>45596.572916666664</v>
      </c>
      <c r="F953" s="92">
        <v>45687.572916666664</v>
      </c>
      <c r="G953" s="16">
        <v>60000000</v>
      </c>
      <c r="H953" s="20">
        <v>1.1200000000000001</v>
      </c>
      <c r="I953" s="19">
        <v>18180000</v>
      </c>
      <c r="J953" s="18">
        <v>0.5</v>
      </c>
      <c r="K953" s="18">
        <v>1.08</v>
      </c>
      <c r="L953" s="17">
        <v>18180000</v>
      </c>
      <c r="M953" s="18">
        <v>1.08</v>
      </c>
      <c r="N953" s="18">
        <v>0.99766776677667757</v>
      </c>
    </row>
    <row r="954" spans="1:14" x14ac:dyDescent="0.25">
      <c r="A954" s="92">
        <v>45595.572916666664</v>
      </c>
      <c r="B954" s="51" t="s">
        <v>49</v>
      </c>
      <c r="C954" s="52" t="s">
        <v>34</v>
      </c>
      <c r="D954" s="52" t="s">
        <v>16</v>
      </c>
      <c r="E954" s="92">
        <v>45596.572916666664</v>
      </c>
      <c r="F954" s="92">
        <v>45778.572916666664</v>
      </c>
      <c r="G954" s="16">
        <v>30000000</v>
      </c>
      <c r="H954" s="20">
        <v>1.1599999999999999</v>
      </c>
      <c r="I954" s="19"/>
      <c r="J954" s="18"/>
      <c r="K954" s="18"/>
      <c r="L954" s="17"/>
      <c r="M954" s="18"/>
      <c r="N954" s="18"/>
    </row>
    <row r="955" spans="1:14" x14ac:dyDescent="0.25">
      <c r="A955" s="92">
        <v>45595.572916666664</v>
      </c>
      <c r="B955" s="51" t="s">
        <v>49</v>
      </c>
      <c r="C955" s="52" t="s">
        <v>34</v>
      </c>
      <c r="D955" s="52" t="s">
        <v>17</v>
      </c>
      <c r="E955" s="92">
        <v>45596.572916666664</v>
      </c>
      <c r="F955" s="92">
        <v>45960.572916666664</v>
      </c>
      <c r="G955" s="16">
        <v>30000000</v>
      </c>
      <c r="H955" s="20">
        <v>1.18</v>
      </c>
      <c r="I955" s="19">
        <v>8000000</v>
      </c>
      <c r="J955" s="18">
        <v>1.1599999999999999</v>
      </c>
      <c r="K955" s="18">
        <v>1.18</v>
      </c>
      <c r="L955" s="17">
        <v>8000000</v>
      </c>
      <c r="M955" s="18">
        <v>1.18</v>
      </c>
      <c r="N955" s="18">
        <v>1.1725000000000001</v>
      </c>
    </row>
    <row r="956" spans="1:14" x14ac:dyDescent="0.25">
      <c r="A956" s="92">
        <v>45602</v>
      </c>
      <c r="B956" s="51" t="s">
        <v>49</v>
      </c>
      <c r="C956" s="52" t="s">
        <v>35</v>
      </c>
      <c r="D956" s="52" t="s">
        <v>12</v>
      </c>
      <c r="E956" s="92">
        <v>45603</v>
      </c>
      <c r="F956" s="92">
        <v>45610</v>
      </c>
      <c r="G956" s="16">
        <v>800000000000</v>
      </c>
      <c r="H956" s="20">
        <v>0.75</v>
      </c>
      <c r="I956" s="19">
        <v>383000000000</v>
      </c>
      <c r="J956" s="18">
        <v>0.7</v>
      </c>
      <c r="K956" s="18">
        <v>0.75</v>
      </c>
      <c r="L956" s="17">
        <v>383000000000</v>
      </c>
      <c r="M956" s="18">
        <v>0.75</v>
      </c>
      <c r="N956" s="18">
        <v>0.7199738903394256</v>
      </c>
    </row>
    <row r="957" spans="1:14" x14ac:dyDescent="0.25">
      <c r="A957" s="92">
        <v>45602</v>
      </c>
      <c r="B957" s="51" t="s">
        <v>49</v>
      </c>
      <c r="C957" s="52" t="s">
        <v>35</v>
      </c>
      <c r="D957" s="52" t="s">
        <v>13</v>
      </c>
      <c r="E957" s="92">
        <v>45603</v>
      </c>
      <c r="F957" s="92">
        <v>45617</v>
      </c>
      <c r="G957" s="16"/>
      <c r="H957" s="20"/>
      <c r="I957" s="19"/>
      <c r="J957" s="18"/>
      <c r="K957" s="18"/>
      <c r="L957" s="17"/>
      <c r="M957" s="18"/>
      <c r="N957" s="18"/>
    </row>
    <row r="958" spans="1:14" x14ac:dyDescent="0.25">
      <c r="A958" s="92">
        <v>45602</v>
      </c>
      <c r="B958" s="51" t="s">
        <v>49</v>
      </c>
      <c r="C958" s="52" t="s">
        <v>35</v>
      </c>
      <c r="D958" s="52" t="s">
        <v>14</v>
      </c>
      <c r="E958" s="92">
        <v>45603</v>
      </c>
      <c r="F958" s="92">
        <v>45631</v>
      </c>
      <c r="G958" s="16"/>
      <c r="H958" s="20"/>
      <c r="I958" s="19"/>
      <c r="J958" s="18"/>
      <c r="K958" s="18"/>
      <c r="L958" s="17"/>
      <c r="M958" s="18"/>
      <c r="N958" s="18"/>
    </row>
    <row r="959" spans="1:14" x14ac:dyDescent="0.25">
      <c r="A959" s="92">
        <v>45602</v>
      </c>
      <c r="B959" s="51" t="s">
        <v>49</v>
      </c>
      <c r="C959" s="52" t="s">
        <v>35</v>
      </c>
      <c r="D959" s="52" t="s">
        <v>15</v>
      </c>
      <c r="E959" s="92">
        <v>45603</v>
      </c>
      <c r="F959" s="92">
        <v>45694</v>
      </c>
      <c r="G959" s="16">
        <v>140000000000</v>
      </c>
      <c r="H959" s="20">
        <v>1.33</v>
      </c>
      <c r="I959" s="19">
        <v>6200000000</v>
      </c>
      <c r="J959" s="18">
        <v>0.75</v>
      </c>
      <c r="K959" s="18">
        <v>0.75</v>
      </c>
      <c r="L959" s="17">
        <v>6200000000</v>
      </c>
      <c r="M959" s="18">
        <v>0.75</v>
      </c>
      <c r="N959" s="18">
        <v>0.75</v>
      </c>
    </row>
    <row r="960" spans="1:14" x14ac:dyDescent="0.25">
      <c r="A960" s="92">
        <v>45602</v>
      </c>
      <c r="B960" s="51" t="s">
        <v>49</v>
      </c>
      <c r="C960" s="52" t="s">
        <v>35</v>
      </c>
      <c r="D960" s="52" t="s">
        <v>16</v>
      </c>
      <c r="E960" s="92">
        <v>45603</v>
      </c>
      <c r="F960" s="92">
        <v>45785</v>
      </c>
      <c r="G960" s="16">
        <v>30000000000</v>
      </c>
      <c r="H960" s="20">
        <v>1.38</v>
      </c>
      <c r="I960" s="19">
        <v>600000000</v>
      </c>
      <c r="J960" s="18">
        <v>1</v>
      </c>
      <c r="K960" s="18">
        <v>1</v>
      </c>
      <c r="L960" s="17">
        <v>600000000</v>
      </c>
      <c r="M960" s="18">
        <v>1</v>
      </c>
      <c r="N960" s="18">
        <v>1</v>
      </c>
    </row>
    <row r="961" spans="1:14" x14ac:dyDescent="0.25">
      <c r="A961" s="92">
        <v>45602</v>
      </c>
      <c r="B961" s="51" t="s">
        <v>49</v>
      </c>
      <c r="C961" s="52" t="s">
        <v>35</v>
      </c>
      <c r="D961" s="52" t="s">
        <v>17</v>
      </c>
      <c r="E961" s="92">
        <v>45603</v>
      </c>
      <c r="F961" s="92">
        <v>45967</v>
      </c>
      <c r="G961" s="16">
        <v>10000000000</v>
      </c>
      <c r="H961" s="20">
        <v>1.4</v>
      </c>
      <c r="I961" s="19"/>
      <c r="J961" s="18"/>
      <c r="K961" s="18"/>
      <c r="L961" s="17"/>
      <c r="M961" s="18"/>
      <c r="N961" s="18"/>
    </row>
    <row r="962" spans="1:14" x14ac:dyDescent="0.25">
      <c r="A962" s="92">
        <v>45602</v>
      </c>
      <c r="B962" s="51" t="s">
        <v>49</v>
      </c>
      <c r="C962" s="52" t="s">
        <v>34</v>
      </c>
      <c r="D962" s="52" t="s">
        <v>12</v>
      </c>
      <c r="E962" s="92">
        <v>45603</v>
      </c>
      <c r="F962" s="92">
        <v>45610</v>
      </c>
      <c r="G962" s="16"/>
      <c r="H962" s="20"/>
      <c r="I962" s="19"/>
      <c r="J962" s="18"/>
      <c r="K962" s="18"/>
      <c r="L962" s="17"/>
      <c r="M962" s="18"/>
      <c r="N962" s="18"/>
    </row>
    <row r="963" spans="1:14" x14ac:dyDescent="0.25">
      <c r="A963" s="92">
        <v>45602</v>
      </c>
      <c r="B963" s="51" t="s">
        <v>49</v>
      </c>
      <c r="C963" s="52" t="s">
        <v>34</v>
      </c>
      <c r="D963" s="52" t="s">
        <v>13</v>
      </c>
      <c r="E963" s="92">
        <v>45603</v>
      </c>
      <c r="F963" s="92">
        <v>45617</v>
      </c>
      <c r="G963" s="16"/>
      <c r="H963" s="20"/>
      <c r="I963" s="19"/>
      <c r="J963" s="18"/>
      <c r="K963" s="18"/>
      <c r="L963" s="17"/>
      <c r="M963" s="18"/>
      <c r="N963" s="18"/>
    </row>
    <row r="964" spans="1:14" x14ac:dyDescent="0.25">
      <c r="A964" s="92">
        <v>45602</v>
      </c>
      <c r="B964" s="51" t="s">
        <v>49</v>
      </c>
      <c r="C964" s="52" t="s">
        <v>34</v>
      </c>
      <c r="D964" s="52" t="s">
        <v>14</v>
      </c>
      <c r="E964" s="92">
        <v>45603</v>
      </c>
      <c r="F964" s="92">
        <v>45631</v>
      </c>
      <c r="G964" s="16"/>
      <c r="H964" s="20"/>
      <c r="I964" s="19"/>
      <c r="J964" s="18"/>
      <c r="K964" s="18"/>
      <c r="L964" s="17"/>
      <c r="M964" s="18"/>
      <c r="N964" s="18"/>
    </row>
    <row r="965" spans="1:14" x14ac:dyDescent="0.25">
      <c r="A965" s="92">
        <v>45602</v>
      </c>
      <c r="B965" s="51" t="s">
        <v>49</v>
      </c>
      <c r="C965" s="52" t="s">
        <v>34</v>
      </c>
      <c r="D965" s="52" t="s">
        <v>15</v>
      </c>
      <c r="E965" s="92">
        <v>45603</v>
      </c>
      <c r="F965" s="92">
        <v>45694</v>
      </c>
      <c r="G965" s="16">
        <v>60000000</v>
      </c>
      <c r="H965" s="20">
        <v>1.1200000000000001</v>
      </c>
      <c r="I965" s="19">
        <v>62380000</v>
      </c>
      <c r="J965" s="18">
        <v>0.7</v>
      </c>
      <c r="K965" s="18">
        <v>1.07</v>
      </c>
      <c r="L965" s="17">
        <v>60000000</v>
      </c>
      <c r="M965" s="18">
        <v>1.07</v>
      </c>
      <c r="N965" s="18">
        <v>1.008977236293684</v>
      </c>
    </row>
    <row r="966" spans="1:14" x14ac:dyDescent="0.25">
      <c r="A966" s="92">
        <v>45602</v>
      </c>
      <c r="B966" s="51" t="s">
        <v>49</v>
      </c>
      <c r="C966" s="52" t="s">
        <v>34</v>
      </c>
      <c r="D966" s="52" t="s">
        <v>16</v>
      </c>
      <c r="E966" s="92">
        <v>45603</v>
      </c>
      <c r="F966" s="92">
        <v>45785</v>
      </c>
      <c r="G966" s="16">
        <v>30000000</v>
      </c>
      <c r="H966" s="20">
        <v>1.1599999999999999</v>
      </c>
      <c r="I966" s="19">
        <v>150000</v>
      </c>
      <c r="J966" s="18">
        <v>0.8</v>
      </c>
      <c r="K966" s="18">
        <v>0.8</v>
      </c>
      <c r="L966" s="17">
        <v>150000</v>
      </c>
      <c r="M966" s="18">
        <v>0.8</v>
      </c>
      <c r="N966" s="18">
        <v>0.8</v>
      </c>
    </row>
    <row r="967" spans="1:14" x14ac:dyDescent="0.25">
      <c r="A967" s="92">
        <v>45602</v>
      </c>
      <c r="B967" s="51" t="s">
        <v>49</v>
      </c>
      <c r="C967" s="52" t="s">
        <v>34</v>
      </c>
      <c r="D967" s="52" t="s">
        <v>17</v>
      </c>
      <c r="E967" s="92">
        <v>45603</v>
      </c>
      <c r="F967" s="92">
        <v>45967</v>
      </c>
      <c r="G967" s="16">
        <v>30000000</v>
      </c>
      <c r="H967" s="20">
        <v>1.18</v>
      </c>
      <c r="I967" s="19">
        <v>10300000</v>
      </c>
      <c r="J967" s="18">
        <v>1.17</v>
      </c>
      <c r="K967" s="18">
        <v>1.18</v>
      </c>
      <c r="L967" s="17">
        <v>10300000</v>
      </c>
      <c r="M967" s="18">
        <v>1.18</v>
      </c>
      <c r="N967" s="18">
        <v>1.177766990291262</v>
      </c>
    </row>
    <row r="968" spans="1:14" x14ac:dyDescent="0.25">
      <c r="A968" s="92">
        <v>45615</v>
      </c>
      <c r="B968" s="51" t="s">
        <v>50</v>
      </c>
      <c r="C968" s="52" t="s">
        <v>35</v>
      </c>
      <c r="D968" s="2"/>
      <c r="E968" s="92">
        <v>45615</v>
      </c>
      <c r="F968" s="92"/>
      <c r="G968" s="16" t="s">
        <v>54</v>
      </c>
      <c r="H968" s="25"/>
      <c r="I968" s="24"/>
      <c r="J968" s="21"/>
      <c r="K968" s="21"/>
      <c r="L968" s="21"/>
      <c r="M968" s="21"/>
      <c r="N968" s="18"/>
    </row>
    <row r="969" spans="1:14" x14ac:dyDescent="0.25">
      <c r="A969" s="92">
        <v>45616</v>
      </c>
      <c r="B969" s="51" t="s">
        <v>49</v>
      </c>
      <c r="C969" s="52" t="s">
        <v>35</v>
      </c>
      <c r="D969" s="52" t="s">
        <v>12</v>
      </c>
      <c r="E969" s="92">
        <v>45617</v>
      </c>
      <c r="F969" s="92">
        <v>45624</v>
      </c>
      <c r="G969" s="16">
        <v>800000000000</v>
      </c>
      <c r="H969" s="20">
        <v>0.75</v>
      </c>
      <c r="I969" s="19">
        <v>648000000000</v>
      </c>
      <c r="J969" s="18">
        <v>0.7</v>
      </c>
      <c r="K969" s="18">
        <v>0.75</v>
      </c>
      <c r="L969" s="17">
        <v>648000000000</v>
      </c>
      <c r="M969" s="18">
        <v>0.75</v>
      </c>
      <c r="N969" s="18">
        <v>0.73996913580246915</v>
      </c>
    </row>
    <row r="970" spans="1:14" x14ac:dyDescent="0.25">
      <c r="A970" s="92">
        <v>45616</v>
      </c>
      <c r="B970" s="51" t="s">
        <v>49</v>
      </c>
      <c r="C970" s="52" t="s">
        <v>35</v>
      </c>
      <c r="D970" s="52" t="s">
        <v>13</v>
      </c>
      <c r="E970" s="92">
        <v>45617</v>
      </c>
      <c r="F970" s="92">
        <v>45631</v>
      </c>
      <c r="G970" s="16"/>
      <c r="H970" s="20"/>
      <c r="I970" s="19"/>
      <c r="J970" s="18"/>
      <c r="K970" s="18"/>
      <c r="L970" s="17"/>
      <c r="M970" s="18"/>
      <c r="N970" s="18"/>
    </row>
    <row r="971" spans="1:14" x14ac:dyDescent="0.25">
      <c r="A971" s="92">
        <v>45616</v>
      </c>
      <c r="B971" s="51" t="s">
        <v>49</v>
      </c>
      <c r="C971" s="52" t="s">
        <v>35</v>
      </c>
      <c r="D971" s="52" t="s">
        <v>14</v>
      </c>
      <c r="E971" s="92">
        <v>45617</v>
      </c>
      <c r="F971" s="92">
        <v>45645</v>
      </c>
      <c r="G971" s="16"/>
      <c r="H971" s="20"/>
      <c r="I971" s="19"/>
      <c r="J971" s="18"/>
      <c r="K971" s="18"/>
      <c r="L971" s="17"/>
      <c r="M971" s="18"/>
      <c r="N971" s="18"/>
    </row>
    <row r="972" spans="1:14" x14ac:dyDescent="0.25">
      <c r="A972" s="92">
        <v>45616</v>
      </c>
      <c r="B972" s="51" t="s">
        <v>49</v>
      </c>
      <c r="C972" s="52" t="s">
        <v>35</v>
      </c>
      <c r="D972" s="52" t="s">
        <v>15</v>
      </c>
      <c r="E972" s="92">
        <v>45617</v>
      </c>
      <c r="F972" s="92">
        <v>45708</v>
      </c>
      <c r="G972" s="16">
        <v>140000000000</v>
      </c>
      <c r="H972" s="20">
        <v>1.33</v>
      </c>
      <c r="I972" s="19">
        <v>145390000000</v>
      </c>
      <c r="J972" s="18"/>
      <c r="K972" s="18">
        <v>1.33</v>
      </c>
      <c r="L972" s="17">
        <v>140000000000</v>
      </c>
      <c r="M972" s="18">
        <v>1.33</v>
      </c>
      <c r="N972" s="18">
        <v>1.3074145402022199</v>
      </c>
    </row>
    <row r="973" spans="1:14" x14ac:dyDescent="0.25">
      <c r="A973" s="92">
        <v>45616</v>
      </c>
      <c r="B973" s="51" t="s">
        <v>49</v>
      </c>
      <c r="C973" s="52" t="s">
        <v>35</v>
      </c>
      <c r="D973" s="52" t="s">
        <v>16</v>
      </c>
      <c r="E973" s="92">
        <v>45617</v>
      </c>
      <c r="F973" s="92">
        <v>45799</v>
      </c>
      <c r="G973" s="16">
        <v>30000000000</v>
      </c>
      <c r="H973" s="20">
        <v>1.38</v>
      </c>
      <c r="I973" s="19"/>
      <c r="J973" s="18"/>
      <c r="K973" s="18"/>
      <c r="L973" s="17"/>
      <c r="M973" s="18"/>
      <c r="N973" s="18"/>
    </row>
    <row r="974" spans="1:14" x14ac:dyDescent="0.25">
      <c r="A974" s="92">
        <v>45616</v>
      </c>
      <c r="B974" s="51" t="s">
        <v>49</v>
      </c>
      <c r="C974" s="52" t="s">
        <v>35</v>
      </c>
      <c r="D974" s="52" t="s">
        <v>17</v>
      </c>
      <c r="E974" s="92">
        <v>45617</v>
      </c>
      <c r="F974" s="92">
        <v>45981</v>
      </c>
      <c r="G974" s="16">
        <v>10000000000</v>
      </c>
      <c r="H974" s="20">
        <v>1.4</v>
      </c>
      <c r="I974" s="19"/>
      <c r="J974" s="18"/>
      <c r="K974" s="18"/>
      <c r="L974" s="17"/>
      <c r="M974" s="18"/>
      <c r="N974" s="18"/>
    </row>
    <row r="975" spans="1:14" x14ac:dyDescent="0.25">
      <c r="A975" s="92">
        <v>45616</v>
      </c>
      <c r="B975" s="51" t="s">
        <v>49</v>
      </c>
      <c r="C975" s="52" t="s">
        <v>34</v>
      </c>
      <c r="D975" s="52" t="s">
        <v>12</v>
      </c>
      <c r="E975" s="92">
        <v>45617</v>
      </c>
      <c r="F975" s="92">
        <v>45624</v>
      </c>
      <c r="G975" s="16"/>
      <c r="H975" s="20"/>
      <c r="I975" s="19"/>
      <c r="J975" s="18"/>
      <c r="K975" s="18"/>
      <c r="L975" s="17"/>
      <c r="M975" s="18"/>
      <c r="N975" s="18"/>
    </row>
    <row r="976" spans="1:14" x14ac:dyDescent="0.25">
      <c r="A976" s="92">
        <v>45616</v>
      </c>
      <c r="B976" s="51" t="s">
        <v>49</v>
      </c>
      <c r="C976" s="52" t="s">
        <v>34</v>
      </c>
      <c r="D976" s="52" t="s">
        <v>13</v>
      </c>
      <c r="E976" s="92">
        <v>45617</v>
      </c>
      <c r="F976" s="92">
        <v>45631</v>
      </c>
      <c r="G976" s="16"/>
      <c r="H976" s="20"/>
      <c r="I976" s="19"/>
      <c r="J976" s="18"/>
      <c r="K976" s="18"/>
      <c r="L976" s="17"/>
      <c r="M976" s="18"/>
      <c r="N976" s="18"/>
    </row>
    <row r="977" spans="1:14" x14ac:dyDescent="0.25">
      <c r="A977" s="92">
        <v>45616</v>
      </c>
      <c r="B977" s="51" t="s">
        <v>49</v>
      </c>
      <c r="C977" s="52" t="s">
        <v>34</v>
      </c>
      <c r="D977" s="52" t="s">
        <v>14</v>
      </c>
      <c r="E977" s="92">
        <v>45617</v>
      </c>
      <c r="F977" s="92">
        <v>45645</v>
      </c>
      <c r="G977" s="16"/>
      <c r="H977" s="20"/>
      <c r="I977" s="19"/>
      <c r="J977" s="18"/>
      <c r="K977" s="18"/>
      <c r="L977" s="17"/>
      <c r="M977" s="18"/>
      <c r="N977" s="18"/>
    </row>
    <row r="978" spans="1:14" x14ac:dyDescent="0.25">
      <c r="A978" s="92">
        <v>45616</v>
      </c>
      <c r="B978" s="51" t="s">
        <v>49</v>
      </c>
      <c r="C978" s="52" t="s">
        <v>34</v>
      </c>
      <c r="D978" s="52" t="s">
        <v>15</v>
      </c>
      <c r="E978" s="92">
        <v>45617</v>
      </c>
      <c r="F978" s="92">
        <v>45708</v>
      </c>
      <c r="G978" s="16">
        <v>60000000</v>
      </c>
      <c r="H978" s="20">
        <v>1.1200000000000001</v>
      </c>
      <c r="I978" s="19">
        <v>136000000</v>
      </c>
      <c r="J978" s="18">
        <v>1.06</v>
      </c>
      <c r="K978" s="18">
        <v>1.06</v>
      </c>
      <c r="L978" s="17">
        <v>60000000</v>
      </c>
      <c r="M978" s="18">
        <v>1.03</v>
      </c>
      <c r="N978" s="18">
        <v>0.93246323529411768</v>
      </c>
    </row>
    <row r="979" spans="1:14" x14ac:dyDescent="0.25">
      <c r="A979" s="92">
        <v>45616</v>
      </c>
      <c r="B979" s="51" t="s">
        <v>49</v>
      </c>
      <c r="C979" s="52" t="s">
        <v>34</v>
      </c>
      <c r="D979" s="52" t="s">
        <v>16</v>
      </c>
      <c r="E979" s="92">
        <v>45617</v>
      </c>
      <c r="F979" s="92">
        <v>45799</v>
      </c>
      <c r="G979" s="16">
        <v>30000000</v>
      </c>
      <c r="H979" s="20">
        <v>1.1599999999999999</v>
      </c>
      <c r="I979" s="19">
        <v>50000000</v>
      </c>
      <c r="J979" s="18">
        <v>1.1599999999999999</v>
      </c>
      <c r="K979" s="18">
        <v>1.1599999999999999</v>
      </c>
      <c r="L979" s="17">
        <v>30000000</v>
      </c>
      <c r="M979" s="18">
        <v>1.1599999999999999</v>
      </c>
      <c r="N979" s="18">
        <v>1.1599999999999999</v>
      </c>
    </row>
    <row r="980" spans="1:14" x14ac:dyDescent="0.25">
      <c r="A980" s="92">
        <v>45616</v>
      </c>
      <c r="B980" s="51" t="s">
        <v>49</v>
      </c>
      <c r="C980" s="52" t="s">
        <v>34</v>
      </c>
      <c r="D980" s="52" t="s">
        <v>17</v>
      </c>
      <c r="E980" s="92">
        <v>45617</v>
      </c>
      <c r="F980" s="92">
        <v>45981</v>
      </c>
      <c r="G980" s="16">
        <v>30000000</v>
      </c>
      <c r="H980" s="20">
        <v>1.18</v>
      </c>
      <c r="I980" s="19">
        <v>30000000</v>
      </c>
      <c r="J980" s="18">
        <v>1.18</v>
      </c>
      <c r="K980" s="18">
        <v>1.18</v>
      </c>
      <c r="L980" s="17">
        <v>30000000</v>
      </c>
      <c r="M980" s="18">
        <v>1.18</v>
      </c>
      <c r="N980" s="18">
        <v>1.18</v>
      </c>
    </row>
    <row r="981" spans="1:14" x14ac:dyDescent="0.25">
      <c r="A981" s="92">
        <v>45623</v>
      </c>
      <c r="B981" s="51" t="s">
        <v>49</v>
      </c>
      <c r="C981" s="52" t="s">
        <v>35</v>
      </c>
      <c r="D981" s="52" t="s">
        <v>12</v>
      </c>
      <c r="E981" s="92">
        <v>45624</v>
      </c>
      <c r="F981" s="92">
        <v>45631</v>
      </c>
      <c r="G981" s="16">
        <v>800000000000</v>
      </c>
      <c r="H981" s="20">
        <v>0.75</v>
      </c>
      <c r="I981" s="19">
        <v>542000000000</v>
      </c>
      <c r="J981" s="18">
        <v>0.7</v>
      </c>
      <c r="K981" s="18">
        <v>0.75</v>
      </c>
      <c r="L981" s="17">
        <v>542000000000</v>
      </c>
      <c r="M981" s="18">
        <v>0.75</v>
      </c>
      <c r="N981" s="18">
        <v>0.75</v>
      </c>
    </row>
    <row r="982" spans="1:14" x14ac:dyDescent="0.25">
      <c r="A982" s="92">
        <v>45623</v>
      </c>
      <c r="B982" s="51" t="s">
        <v>49</v>
      </c>
      <c r="C982" s="52" t="s">
        <v>35</v>
      </c>
      <c r="D982" s="52" t="s">
        <v>13</v>
      </c>
      <c r="E982" s="92">
        <v>45624</v>
      </c>
      <c r="F982" s="92">
        <v>45638</v>
      </c>
      <c r="G982" s="16"/>
      <c r="H982" s="20"/>
      <c r="I982" s="19"/>
      <c r="J982" s="18"/>
      <c r="K982" s="18"/>
      <c r="L982" s="17"/>
      <c r="M982" s="18"/>
      <c r="N982" s="18"/>
    </row>
    <row r="983" spans="1:14" x14ac:dyDescent="0.25">
      <c r="A983" s="92">
        <v>45623</v>
      </c>
      <c r="B983" s="51" t="s">
        <v>49</v>
      </c>
      <c r="C983" s="52" t="s">
        <v>35</v>
      </c>
      <c r="D983" s="52" t="s">
        <v>14</v>
      </c>
      <c r="E983" s="92">
        <v>45624</v>
      </c>
      <c r="F983" s="92">
        <v>45652</v>
      </c>
      <c r="G983" s="16"/>
      <c r="H983" s="20"/>
      <c r="I983" s="19"/>
      <c r="J983" s="18"/>
      <c r="K983" s="18"/>
      <c r="L983" s="17"/>
      <c r="M983" s="18"/>
      <c r="N983" s="18"/>
    </row>
    <row r="984" spans="1:14" x14ac:dyDescent="0.25">
      <c r="A984" s="92">
        <v>45623</v>
      </c>
      <c r="B984" s="51" t="s">
        <v>49</v>
      </c>
      <c r="C984" s="52" t="s">
        <v>35</v>
      </c>
      <c r="D984" s="52" t="s">
        <v>15</v>
      </c>
      <c r="E984" s="92">
        <v>45624</v>
      </c>
      <c r="F984" s="92">
        <v>45715</v>
      </c>
      <c r="G984" s="16">
        <v>140000000000</v>
      </c>
      <c r="H984" s="20">
        <v>1.33</v>
      </c>
      <c r="I984" s="19">
        <v>100000000000</v>
      </c>
      <c r="J984" s="18">
        <v>1.33</v>
      </c>
      <c r="K984" s="18">
        <v>1.33</v>
      </c>
      <c r="L984" s="17">
        <v>100000000000</v>
      </c>
      <c r="M984" s="18">
        <v>1.33</v>
      </c>
      <c r="N984" s="18">
        <v>1.33</v>
      </c>
    </row>
    <row r="985" spans="1:14" x14ac:dyDescent="0.25">
      <c r="A985" s="92">
        <v>45623</v>
      </c>
      <c r="B985" s="51" t="s">
        <v>49</v>
      </c>
      <c r="C985" s="52" t="s">
        <v>35</v>
      </c>
      <c r="D985" s="52" t="s">
        <v>16</v>
      </c>
      <c r="E985" s="92">
        <v>45624</v>
      </c>
      <c r="F985" s="92">
        <v>45806</v>
      </c>
      <c r="G985" s="16">
        <v>30000000000</v>
      </c>
      <c r="H985" s="20">
        <v>1.38</v>
      </c>
      <c r="I985" s="19"/>
      <c r="J985" s="18"/>
      <c r="K985" s="18"/>
      <c r="L985" s="17"/>
      <c r="M985" s="18"/>
      <c r="N985" s="18"/>
    </row>
    <row r="986" spans="1:14" x14ac:dyDescent="0.25">
      <c r="A986" s="92">
        <v>45623</v>
      </c>
      <c r="B986" s="51" t="s">
        <v>49</v>
      </c>
      <c r="C986" s="52" t="s">
        <v>35</v>
      </c>
      <c r="D986" s="52" t="s">
        <v>17</v>
      </c>
      <c r="E986" s="92">
        <v>45624</v>
      </c>
      <c r="F986" s="92">
        <v>45988</v>
      </c>
      <c r="G986" s="16">
        <v>10000000000</v>
      </c>
      <c r="H986" s="20">
        <v>1.4</v>
      </c>
      <c r="I986" s="19"/>
      <c r="J986" s="18"/>
      <c r="K986" s="18"/>
      <c r="L986" s="17"/>
      <c r="M986" s="18"/>
      <c r="N986" s="18"/>
    </row>
    <row r="987" spans="1:14" x14ac:dyDescent="0.25">
      <c r="A987" s="92">
        <v>45623</v>
      </c>
      <c r="B987" s="51" t="s">
        <v>49</v>
      </c>
      <c r="C987" s="52" t="s">
        <v>34</v>
      </c>
      <c r="D987" s="52" t="s">
        <v>12</v>
      </c>
      <c r="E987" s="92">
        <v>45624</v>
      </c>
      <c r="F987" s="92">
        <v>45631</v>
      </c>
      <c r="G987" s="16"/>
      <c r="H987" s="20"/>
      <c r="I987" s="19"/>
      <c r="J987" s="18"/>
      <c r="K987" s="18"/>
      <c r="L987" s="17"/>
      <c r="M987" s="18"/>
      <c r="N987" s="18"/>
    </row>
    <row r="988" spans="1:14" x14ac:dyDescent="0.25">
      <c r="A988" s="92">
        <v>45623</v>
      </c>
      <c r="B988" s="51" t="s">
        <v>49</v>
      </c>
      <c r="C988" s="52" t="s">
        <v>34</v>
      </c>
      <c r="D988" s="52" t="s">
        <v>13</v>
      </c>
      <c r="E988" s="92">
        <v>45624</v>
      </c>
      <c r="F988" s="92">
        <v>45638</v>
      </c>
      <c r="G988" s="16"/>
      <c r="H988" s="20"/>
      <c r="I988" s="19"/>
      <c r="J988" s="18"/>
      <c r="K988" s="18"/>
      <c r="L988" s="17"/>
      <c r="M988" s="18"/>
      <c r="N988" s="18"/>
    </row>
    <row r="989" spans="1:14" x14ac:dyDescent="0.25">
      <c r="A989" s="92">
        <v>45623</v>
      </c>
      <c r="B989" s="51" t="s">
        <v>49</v>
      </c>
      <c r="C989" s="52" t="s">
        <v>34</v>
      </c>
      <c r="D989" s="52" t="s">
        <v>14</v>
      </c>
      <c r="E989" s="92">
        <v>45624</v>
      </c>
      <c r="F989" s="92">
        <v>45652</v>
      </c>
      <c r="G989" s="16"/>
      <c r="H989" s="20"/>
      <c r="I989" s="19"/>
      <c r="J989" s="18"/>
      <c r="K989" s="18"/>
      <c r="L989" s="17"/>
      <c r="M989" s="18"/>
      <c r="N989" s="18"/>
    </row>
    <row r="990" spans="1:14" x14ac:dyDescent="0.25">
      <c r="A990" s="92">
        <v>45623</v>
      </c>
      <c r="B990" s="51" t="s">
        <v>49</v>
      </c>
      <c r="C990" s="52" t="s">
        <v>34</v>
      </c>
      <c r="D990" s="52" t="s">
        <v>15</v>
      </c>
      <c r="E990" s="92">
        <v>45624</v>
      </c>
      <c r="F990" s="92">
        <v>45715</v>
      </c>
      <c r="G990" s="16">
        <v>60000000</v>
      </c>
      <c r="H990" s="20">
        <v>1.1200000000000001</v>
      </c>
      <c r="I990" s="19">
        <v>133600000</v>
      </c>
      <c r="J990" s="18">
        <v>0.5</v>
      </c>
      <c r="K990" s="18">
        <v>1.02</v>
      </c>
      <c r="L990" s="17">
        <v>60000000</v>
      </c>
      <c r="M990" s="18">
        <v>1.02</v>
      </c>
      <c r="N990" s="18">
        <v>1.0029940119760481</v>
      </c>
    </row>
    <row r="991" spans="1:14" x14ac:dyDescent="0.25">
      <c r="A991" s="92">
        <v>45623</v>
      </c>
      <c r="B991" s="51" t="s">
        <v>49</v>
      </c>
      <c r="C991" s="52" t="s">
        <v>34</v>
      </c>
      <c r="D991" s="52" t="s">
        <v>16</v>
      </c>
      <c r="E991" s="92">
        <v>45624</v>
      </c>
      <c r="F991" s="92">
        <v>45806</v>
      </c>
      <c r="G991" s="16">
        <v>30000000</v>
      </c>
      <c r="H991" s="20">
        <v>1.1599999999999999</v>
      </c>
      <c r="I991" s="19">
        <v>32150000</v>
      </c>
      <c r="J991" s="18">
        <v>1.1499999999999999</v>
      </c>
      <c r="K991" s="18">
        <v>1.1599999999999999</v>
      </c>
      <c r="L991" s="17">
        <v>30000000</v>
      </c>
      <c r="M991" s="18">
        <v>1.1499999999999999</v>
      </c>
      <c r="N991" s="18">
        <v>1.150637636080871</v>
      </c>
    </row>
    <row r="992" spans="1:14" x14ac:dyDescent="0.25">
      <c r="A992" s="92">
        <v>45623</v>
      </c>
      <c r="B992" s="51" t="s">
        <v>49</v>
      </c>
      <c r="C992" s="52" t="s">
        <v>34</v>
      </c>
      <c r="D992" s="52" t="s">
        <v>17</v>
      </c>
      <c r="E992" s="92">
        <v>45624</v>
      </c>
      <c r="F992" s="92">
        <v>45988</v>
      </c>
      <c r="G992" s="16">
        <v>30000000</v>
      </c>
      <c r="H992" s="20">
        <v>1.18</v>
      </c>
      <c r="I992" s="19">
        <v>16200000</v>
      </c>
      <c r="J992" s="18">
        <v>1</v>
      </c>
      <c r="K992" s="18">
        <v>1.18</v>
      </c>
      <c r="L992" s="17">
        <v>16200000</v>
      </c>
      <c r="M992" s="18">
        <v>1.18</v>
      </c>
      <c r="N992" s="18">
        <v>1.1111111111111109</v>
      </c>
    </row>
    <row r="993" spans="1:14" x14ac:dyDescent="0.25">
      <c r="A993" s="92">
        <v>45630</v>
      </c>
      <c r="B993" s="51" t="s">
        <v>49</v>
      </c>
      <c r="C993" s="52" t="s">
        <v>35</v>
      </c>
      <c r="D993" s="52" t="s">
        <v>12</v>
      </c>
      <c r="E993" s="92">
        <v>45631</v>
      </c>
      <c r="F993" s="92">
        <v>45638</v>
      </c>
      <c r="G993" s="16">
        <v>800000000000</v>
      </c>
      <c r="H993" s="20">
        <v>0.75</v>
      </c>
      <c r="I993" s="19">
        <v>460000000000</v>
      </c>
      <c r="J993" s="18">
        <v>0.75</v>
      </c>
      <c r="K993" s="18">
        <v>0.75</v>
      </c>
      <c r="L993" s="17">
        <v>460000000000</v>
      </c>
      <c r="M993" s="18">
        <v>0.75</v>
      </c>
      <c r="N993" s="18">
        <v>0.99628252788104088</v>
      </c>
    </row>
    <row r="994" spans="1:14" x14ac:dyDescent="0.25">
      <c r="A994" s="92">
        <v>45630</v>
      </c>
      <c r="B994" s="51" t="s">
        <v>49</v>
      </c>
      <c r="C994" s="52" t="s">
        <v>35</v>
      </c>
      <c r="D994" s="52" t="s">
        <v>13</v>
      </c>
      <c r="E994" s="92">
        <v>45631</v>
      </c>
      <c r="F994" s="92">
        <v>45645</v>
      </c>
      <c r="G994" s="16"/>
      <c r="H994" s="20"/>
      <c r="I994" s="19"/>
      <c r="J994" s="18"/>
      <c r="K994" s="18"/>
      <c r="L994" s="17"/>
      <c r="M994" s="18"/>
      <c r="N994" s="18"/>
    </row>
    <row r="995" spans="1:14" x14ac:dyDescent="0.25">
      <c r="A995" s="92">
        <v>45630</v>
      </c>
      <c r="B995" s="51" t="s">
        <v>49</v>
      </c>
      <c r="C995" s="52" t="s">
        <v>35</v>
      </c>
      <c r="D995" s="52" t="s">
        <v>14</v>
      </c>
      <c r="E995" s="92">
        <v>45631</v>
      </c>
      <c r="F995" s="92">
        <v>45659</v>
      </c>
      <c r="G995" s="16"/>
      <c r="H995" s="20"/>
      <c r="I995" s="19"/>
      <c r="J995" s="18"/>
      <c r="K995" s="18"/>
      <c r="L995" s="17"/>
      <c r="M995" s="18"/>
      <c r="N995" s="18"/>
    </row>
    <row r="996" spans="1:14" x14ac:dyDescent="0.25">
      <c r="A996" s="92">
        <v>45630</v>
      </c>
      <c r="B996" s="51" t="s">
        <v>49</v>
      </c>
      <c r="C996" s="52" t="s">
        <v>35</v>
      </c>
      <c r="D996" s="52" t="s">
        <v>15</v>
      </c>
      <c r="E996" s="92">
        <v>45631</v>
      </c>
      <c r="F996" s="92">
        <v>45722</v>
      </c>
      <c r="G996" s="16">
        <v>140000000000</v>
      </c>
      <c r="H996" s="20">
        <v>1.33</v>
      </c>
      <c r="I996" s="19">
        <v>140000000000</v>
      </c>
      <c r="J996" s="18">
        <v>1.33</v>
      </c>
      <c r="K996" s="18">
        <v>1.33</v>
      </c>
      <c r="L996" s="17">
        <v>140000000000</v>
      </c>
      <c r="M996" s="18">
        <v>1.33</v>
      </c>
      <c r="N996" s="18">
        <v>1.327524752475248</v>
      </c>
    </row>
    <row r="997" spans="1:14" x14ac:dyDescent="0.25">
      <c r="A997" s="92">
        <v>45630</v>
      </c>
      <c r="B997" s="51" t="s">
        <v>49</v>
      </c>
      <c r="C997" s="52" t="s">
        <v>35</v>
      </c>
      <c r="D997" s="52" t="s">
        <v>16</v>
      </c>
      <c r="E997" s="92">
        <v>45631</v>
      </c>
      <c r="F997" s="92">
        <v>45813</v>
      </c>
      <c r="G997" s="16">
        <v>30000000000</v>
      </c>
      <c r="H997" s="20">
        <v>1.38</v>
      </c>
      <c r="I997" s="19"/>
      <c r="J997" s="18"/>
      <c r="K997" s="18"/>
      <c r="L997" s="17"/>
      <c r="M997" s="18"/>
      <c r="N997" s="18"/>
    </row>
    <row r="998" spans="1:14" x14ac:dyDescent="0.25">
      <c r="A998" s="92">
        <v>45630</v>
      </c>
      <c r="B998" s="51" t="s">
        <v>49</v>
      </c>
      <c r="C998" s="52" t="s">
        <v>35</v>
      </c>
      <c r="D998" s="52" t="s">
        <v>17</v>
      </c>
      <c r="E998" s="92">
        <v>45631</v>
      </c>
      <c r="F998" s="92">
        <v>45995</v>
      </c>
      <c r="G998" s="16">
        <v>10000000000</v>
      </c>
      <c r="H998" s="20">
        <v>1.4</v>
      </c>
      <c r="I998" s="19"/>
      <c r="J998" s="18"/>
      <c r="K998" s="18"/>
      <c r="L998" s="17"/>
      <c r="M998" s="18"/>
      <c r="N998" s="18"/>
    </row>
    <row r="999" spans="1:14" x14ac:dyDescent="0.25">
      <c r="A999" s="92">
        <v>45630</v>
      </c>
      <c r="B999" s="51" t="s">
        <v>49</v>
      </c>
      <c r="C999" s="52" t="s">
        <v>34</v>
      </c>
      <c r="D999" s="52" t="s">
        <v>12</v>
      </c>
      <c r="E999" s="92">
        <v>45631</v>
      </c>
      <c r="F999" s="92">
        <v>45638</v>
      </c>
      <c r="G999" s="16"/>
      <c r="H999" s="20"/>
      <c r="I999" s="19"/>
      <c r="J999" s="18"/>
      <c r="K999" s="18"/>
      <c r="L999" s="17"/>
      <c r="M999" s="18"/>
      <c r="N999" s="18"/>
    </row>
    <row r="1000" spans="1:14" x14ac:dyDescent="0.25">
      <c r="A1000" s="92">
        <v>45630</v>
      </c>
      <c r="B1000" s="51" t="s">
        <v>49</v>
      </c>
      <c r="C1000" s="52" t="s">
        <v>34</v>
      </c>
      <c r="D1000" s="52" t="s">
        <v>13</v>
      </c>
      <c r="E1000" s="92">
        <v>45631</v>
      </c>
      <c r="F1000" s="92">
        <v>45645</v>
      </c>
      <c r="G1000" s="16"/>
      <c r="H1000" s="20"/>
      <c r="I1000" s="19"/>
      <c r="J1000" s="18"/>
      <c r="K1000" s="18"/>
      <c r="L1000" s="17"/>
      <c r="M1000" s="18"/>
      <c r="N1000" s="18"/>
    </row>
    <row r="1001" spans="1:14" x14ac:dyDescent="0.25">
      <c r="A1001" s="92">
        <v>45630</v>
      </c>
      <c r="B1001" s="51" t="s">
        <v>49</v>
      </c>
      <c r="C1001" s="52" t="s">
        <v>34</v>
      </c>
      <c r="D1001" s="52" t="s">
        <v>14</v>
      </c>
      <c r="E1001" s="92">
        <v>45631</v>
      </c>
      <c r="F1001" s="92">
        <v>45659</v>
      </c>
      <c r="G1001" s="16"/>
      <c r="H1001" s="20"/>
      <c r="I1001" s="19"/>
      <c r="J1001" s="18"/>
      <c r="K1001" s="18"/>
      <c r="L1001" s="17"/>
      <c r="M1001" s="18"/>
      <c r="N1001" s="18"/>
    </row>
    <row r="1002" spans="1:14" x14ac:dyDescent="0.25">
      <c r="A1002" s="92">
        <v>45630</v>
      </c>
      <c r="B1002" s="51" t="s">
        <v>49</v>
      </c>
      <c r="C1002" s="52" t="s">
        <v>34</v>
      </c>
      <c r="D1002" s="52" t="s">
        <v>15</v>
      </c>
      <c r="E1002" s="92">
        <v>45631</v>
      </c>
      <c r="F1002" s="92">
        <v>45722</v>
      </c>
      <c r="G1002" s="16">
        <v>60000000</v>
      </c>
      <c r="H1002" s="20">
        <v>1.1200000000000001</v>
      </c>
      <c r="I1002" s="19">
        <v>195000000</v>
      </c>
      <c r="J1002" s="18">
        <v>1.01</v>
      </c>
      <c r="K1002" s="18">
        <v>1.1200000000000001</v>
      </c>
      <c r="L1002" s="17">
        <v>60000000</v>
      </c>
      <c r="M1002" s="18">
        <v>1.01</v>
      </c>
      <c r="N1002" s="18">
        <v>1.0438461538461541</v>
      </c>
    </row>
    <row r="1003" spans="1:14" x14ac:dyDescent="0.25">
      <c r="A1003" s="92">
        <v>45630</v>
      </c>
      <c r="B1003" s="51" t="s">
        <v>49</v>
      </c>
      <c r="C1003" s="52" t="s">
        <v>34</v>
      </c>
      <c r="D1003" s="52" t="s">
        <v>16</v>
      </c>
      <c r="E1003" s="92">
        <v>45631</v>
      </c>
      <c r="F1003" s="92">
        <v>45813</v>
      </c>
      <c r="G1003" s="16">
        <v>30000000</v>
      </c>
      <c r="H1003" s="20">
        <v>1.1599999999999999</v>
      </c>
      <c r="I1003" s="19">
        <v>42050000</v>
      </c>
      <c r="J1003" s="18">
        <v>1.1499999999999999</v>
      </c>
      <c r="K1003" s="18">
        <v>1.1599999999999999</v>
      </c>
      <c r="L1003" s="17">
        <v>30000000</v>
      </c>
      <c r="M1003" s="18">
        <v>1.1599999999999999</v>
      </c>
      <c r="N1003" s="18">
        <v>1.155243757431629</v>
      </c>
    </row>
    <row r="1004" spans="1:14" x14ac:dyDescent="0.25">
      <c r="A1004" s="92">
        <v>45630</v>
      </c>
      <c r="B1004" s="51" t="s">
        <v>49</v>
      </c>
      <c r="C1004" s="52" t="s">
        <v>34</v>
      </c>
      <c r="D1004" s="52" t="s">
        <v>17</v>
      </c>
      <c r="E1004" s="92">
        <v>45631</v>
      </c>
      <c r="F1004" s="92">
        <v>45995</v>
      </c>
      <c r="G1004" s="16">
        <v>30000000</v>
      </c>
      <c r="H1004" s="20">
        <v>1.18</v>
      </c>
      <c r="I1004" s="19">
        <v>150000</v>
      </c>
      <c r="J1004" s="18">
        <v>1.18</v>
      </c>
      <c r="K1004" s="18">
        <v>1.18</v>
      </c>
      <c r="L1004" s="17">
        <v>150000</v>
      </c>
      <c r="M1004" s="18">
        <v>1.18</v>
      </c>
      <c r="N1004" s="18">
        <v>1.18</v>
      </c>
    </row>
    <row r="1005" spans="1:14" x14ac:dyDescent="0.25">
      <c r="A1005" s="92">
        <v>45637</v>
      </c>
      <c r="B1005" s="51" t="s">
        <v>49</v>
      </c>
      <c r="C1005" s="52" t="s">
        <v>35</v>
      </c>
      <c r="D1005" s="52" t="s">
        <v>12</v>
      </c>
      <c r="E1005" s="92">
        <v>45638</v>
      </c>
      <c r="F1005" s="92">
        <v>45645</v>
      </c>
      <c r="G1005" s="16">
        <v>800000000000</v>
      </c>
      <c r="H1005" s="20">
        <v>1</v>
      </c>
      <c r="I1005" s="19">
        <v>538000000000</v>
      </c>
      <c r="J1005" s="18">
        <v>0.75</v>
      </c>
      <c r="K1005" s="18">
        <v>1</v>
      </c>
      <c r="L1005" s="17">
        <v>538000000000</v>
      </c>
      <c r="M1005" s="18">
        <v>0.75</v>
      </c>
      <c r="N1005" s="18">
        <v>1</v>
      </c>
    </row>
    <row r="1006" spans="1:14" x14ac:dyDescent="0.25">
      <c r="A1006" s="92">
        <v>45637</v>
      </c>
      <c r="B1006" s="51" t="s">
        <v>49</v>
      </c>
      <c r="C1006" s="52" t="s">
        <v>35</v>
      </c>
      <c r="D1006" s="52" t="s">
        <v>13</v>
      </c>
      <c r="E1006" s="92">
        <v>45638</v>
      </c>
      <c r="F1006" s="92">
        <v>45652</v>
      </c>
      <c r="G1006" s="16"/>
      <c r="H1006" s="20"/>
      <c r="I1006" s="19"/>
      <c r="J1006" s="18"/>
      <c r="K1006" s="18"/>
      <c r="L1006" s="17"/>
      <c r="M1006" s="18"/>
      <c r="N1006" s="18"/>
    </row>
    <row r="1007" spans="1:14" x14ac:dyDescent="0.25">
      <c r="A1007" s="92">
        <v>45637</v>
      </c>
      <c r="B1007" s="51" t="s">
        <v>49</v>
      </c>
      <c r="C1007" s="52" t="s">
        <v>35</v>
      </c>
      <c r="D1007" s="52" t="s">
        <v>14</v>
      </c>
      <c r="E1007" s="92">
        <v>45638</v>
      </c>
      <c r="F1007" s="92">
        <v>45666</v>
      </c>
      <c r="G1007" s="16"/>
      <c r="H1007" s="20"/>
      <c r="I1007" s="19"/>
      <c r="J1007" s="18"/>
      <c r="K1007" s="18"/>
      <c r="L1007" s="17"/>
      <c r="M1007" s="18"/>
      <c r="N1007" s="18"/>
    </row>
    <row r="1008" spans="1:14" x14ac:dyDescent="0.25">
      <c r="A1008" s="92">
        <v>45637</v>
      </c>
      <c r="B1008" s="51" t="s">
        <v>49</v>
      </c>
      <c r="C1008" s="52" t="s">
        <v>35</v>
      </c>
      <c r="D1008" s="52" t="s">
        <v>15</v>
      </c>
      <c r="E1008" s="92">
        <v>45638</v>
      </c>
      <c r="F1008" s="92">
        <v>45729</v>
      </c>
      <c r="G1008" s="16">
        <v>140000000000</v>
      </c>
      <c r="H1008" s="20">
        <v>1.33</v>
      </c>
      <c r="I1008" s="19">
        <v>50500000000</v>
      </c>
      <c r="J1008" s="18">
        <v>1</v>
      </c>
      <c r="K1008" s="18">
        <v>1.33</v>
      </c>
      <c r="L1008" s="17">
        <v>50500000000</v>
      </c>
      <c r="M1008" s="18">
        <v>1.33</v>
      </c>
      <c r="N1008" s="18">
        <v>1.33</v>
      </c>
    </row>
    <row r="1009" spans="1:14" x14ac:dyDescent="0.25">
      <c r="A1009" s="92">
        <v>45637</v>
      </c>
      <c r="B1009" s="51" t="s">
        <v>49</v>
      </c>
      <c r="C1009" s="52" t="s">
        <v>35</v>
      </c>
      <c r="D1009" s="52" t="s">
        <v>16</v>
      </c>
      <c r="E1009" s="92">
        <v>45638</v>
      </c>
      <c r="F1009" s="92">
        <v>45820</v>
      </c>
      <c r="G1009" s="16">
        <v>30000000000</v>
      </c>
      <c r="H1009" s="20">
        <v>1.38</v>
      </c>
      <c r="I1009" s="19"/>
      <c r="J1009" s="18"/>
      <c r="K1009" s="18"/>
      <c r="L1009" s="17"/>
      <c r="M1009" s="18"/>
      <c r="N1009" s="18"/>
    </row>
    <row r="1010" spans="1:14" x14ac:dyDescent="0.25">
      <c r="A1010" s="92">
        <v>45637</v>
      </c>
      <c r="B1010" s="51" t="s">
        <v>49</v>
      </c>
      <c r="C1010" s="52" t="s">
        <v>35</v>
      </c>
      <c r="D1010" s="52" t="s">
        <v>17</v>
      </c>
      <c r="E1010" s="92">
        <v>45638</v>
      </c>
      <c r="F1010" s="92">
        <v>46002</v>
      </c>
      <c r="G1010" s="16"/>
      <c r="H1010" s="20"/>
      <c r="I1010" s="19"/>
      <c r="J1010" s="18"/>
      <c r="K1010" s="18"/>
      <c r="L1010" s="17"/>
      <c r="M1010" s="18"/>
      <c r="N1010" s="18"/>
    </row>
    <row r="1011" spans="1:14" x14ac:dyDescent="0.25">
      <c r="A1011" s="92">
        <v>45637</v>
      </c>
      <c r="B1011" s="51" t="s">
        <v>50</v>
      </c>
      <c r="C1011" s="52" t="s">
        <v>35</v>
      </c>
      <c r="D1011" s="52"/>
      <c r="E1011" s="92">
        <v>45639</v>
      </c>
      <c r="F1011" s="92"/>
      <c r="G1011" s="16" t="s">
        <v>54</v>
      </c>
      <c r="H1011" s="25"/>
      <c r="I1011" s="24"/>
      <c r="J1011" s="21"/>
      <c r="K1011" s="21"/>
      <c r="L1011" s="21"/>
      <c r="M1011" s="21"/>
      <c r="N1011" s="18"/>
    </row>
    <row r="1012" spans="1:14" x14ac:dyDescent="0.25">
      <c r="A1012" s="92">
        <v>45637</v>
      </c>
      <c r="B1012" s="51" t="s">
        <v>49</v>
      </c>
      <c r="C1012" s="52" t="s">
        <v>34</v>
      </c>
      <c r="D1012" s="52" t="s">
        <v>12</v>
      </c>
      <c r="E1012" s="92">
        <v>45638</v>
      </c>
      <c r="F1012" s="92">
        <v>45645</v>
      </c>
      <c r="G1012" s="16"/>
      <c r="H1012" s="20"/>
      <c r="I1012" s="19"/>
      <c r="J1012" s="18"/>
      <c r="K1012" s="18"/>
      <c r="L1012" s="17"/>
      <c r="M1012" s="18"/>
      <c r="N1012" s="18"/>
    </row>
    <row r="1013" spans="1:14" x14ac:dyDescent="0.25">
      <c r="A1013" s="92">
        <v>45637</v>
      </c>
      <c r="B1013" s="51" t="s">
        <v>49</v>
      </c>
      <c r="C1013" s="52" t="s">
        <v>34</v>
      </c>
      <c r="D1013" s="52" t="s">
        <v>13</v>
      </c>
      <c r="E1013" s="92">
        <v>45638</v>
      </c>
      <c r="F1013" s="92">
        <v>45652</v>
      </c>
      <c r="G1013" s="16"/>
      <c r="H1013" s="20"/>
      <c r="I1013" s="19"/>
      <c r="J1013" s="18"/>
      <c r="K1013" s="18"/>
      <c r="L1013" s="17"/>
      <c r="M1013" s="18"/>
      <c r="N1013" s="18"/>
    </row>
    <row r="1014" spans="1:14" x14ac:dyDescent="0.25">
      <c r="A1014" s="92">
        <v>45637</v>
      </c>
      <c r="B1014" s="51" t="s">
        <v>49</v>
      </c>
      <c r="C1014" s="52" t="s">
        <v>34</v>
      </c>
      <c r="D1014" s="52" t="s">
        <v>14</v>
      </c>
      <c r="E1014" s="92">
        <v>45638</v>
      </c>
      <c r="F1014" s="92">
        <v>45666</v>
      </c>
      <c r="G1014" s="16"/>
      <c r="H1014" s="20"/>
      <c r="I1014" s="19"/>
      <c r="J1014" s="18"/>
      <c r="K1014" s="18"/>
      <c r="L1014" s="17"/>
      <c r="M1014" s="18"/>
      <c r="N1014" s="18"/>
    </row>
    <row r="1015" spans="1:14" x14ac:dyDescent="0.25">
      <c r="A1015" s="92">
        <v>45637</v>
      </c>
      <c r="B1015" s="51" t="s">
        <v>49</v>
      </c>
      <c r="C1015" s="52" t="s">
        <v>34</v>
      </c>
      <c r="D1015" s="52" t="s">
        <v>15</v>
      </c>
      <c r="E1015" s="92">
        <v>45638</v>
      </c>
      <c r="F1015" s="92">
        <v>45729</v>
      </c>
      <c r="G1015" s="16">
        <v>60000000</v>
      </c>
      <c r="H1015" s="20">
        <v>1.1200000000000001</v>
      </c>
      <c r="I1015" s="19">
        <v>184780000</v>
      </c>
      <c r="J1015" s="18">
        <v>0.3</v>
      </c>
      <c r="K1015" s="18">
        <v>1.1000000000000001</v>
      </c>
      <c r="L1015" s="17">
        <v>60000000</v>
      </c>
      <c r="M1015" s="18">
        <v>0.99</v>
      </c>
      <c r="N1015" s="18">
        <v>0.99463578309340828</v>
      </c>
    </row>
    <row r="1016" spans="1:14" x14ac:dyDescent="0.25">
      <c r="A1016" s="92">
        <v>45637</v>
      </c>
      <c r="B1016" s="51" t="s">
        <v>49</v>
      </c>
      <c r="C1016" s="52" t="s">
        <v>34</v>
      </c>
      <c r="D1016" s="52" t="s">
        <v>16</v>
      </c>
      <c r="E1016" s="92">
        <v>45638</v>
      </c>
      <c r="F1016" s="92">
        <v>45820</v>
      </c>
      <c r="G1016" s="16">
        <v>30000000</v>
      </c>
      <c r="H1016" s="20">
        <v>1.1599999999999999</v>
      </c>
      <c r="I1016" s="19">
        <v>46120000</v>
      </c>
      <c r="J1016" s="18">
        <v>1.1200000000000001</v>
      </c>
      <c r="K1016" s="18">
        <v>1.1599999999999999</v>
      </c>
      <c r="L1016" s="17">
        <v>30000000</v>
      </c>
      <c r="M1016" s="18">
        <v>1.66</v>
      </c>
      <c r="N1016" s="18">
        <v>1.1380745880312231</v>
      </c>
    </row>
    <row r="1017" spans="1:14" x14ac:dyDescent="0.25">
      <c r="A1017" s="92">
        <v>45637</v>
      </c>
      <c r="B1017" s="51" t="s">
        <v>49</v>
      </c>
      <c r="C1017" s="52" t="s">
        <v>34</v>
      </c>
      <c r="D1017" s="52" t="s">
        <v>17</v>
      </c>
      <c r="E1017" s="92">
        <v>45638</v>
      </c>
      <c r="F1017" s="92">
        <v>46002</v>
      </c>
      <c r="G1017" s="16">
        <v>30000000</v>
      </c>
      <c r="H1017" s="20">
        <v>1.18</v>
      </c>
      <c r="I1017" s="19">
        <v>33000000</v>
      </c>
      <c r="J1017" s="18">
        <v>1.18</v>
      </c>
      <c r="K1017" s="18">
        <v>1.18</v>
      </c>
      <c r="L1017" s="17">
        <v>33000000</v>
      </c>
      <c r="M1017" s="18">
        <v>1.18</v>
      </c>
      <c r="N1017" s="18">
        <v>1.18</v>
      </c>
    </row>
    <row r="1018" spans="1:14" x14ac:dyDescent="0.25">
      <c r="A1018" s="92">
        <v>45644</v>
      </c>
      <c r="B1018" s="51" t="s">
        <v>49</v>
      </c>
      <c r="C1018" s="52" t="s">
        <v>35</v>
      </c>
      <c r="D1018" s="52" t="s">
        <v>12</v>
      </c>
      <c r="E1018" s="92">
        <v>45645</v>
      </c>
      <c r="F1018" s="92">
        <v>45652</v>
      </c>
      <c r="G1018" s="16">
        <v>800000000000</v>
      </c>
      <c r="H1018" s="20">
        <v>1</v>
      </c>
      <c r="I1018" s="19">
        <v>448000000000</v>
      </c>
      <c r="J1018" s="18">
        <v>1</v>
      </c>
      <c r="K1018" s="18">
        <v>1</v>
      </c>
      <c r="L1018" s="17">
        <v>448000000000</v>
      </c>
      <c r="M1018" s="18">
        <v>1</v>
      </c>
      <c r="N1018" s="18">
        <v>1</v>
      </c>
    </row>
    <row r="1019" spans="1:14" x14ac:dyDescent="0.25">
      <c r="A1019" s="92">
        <v>45644</v>
      </c>
      <c r="B1019" s="51" t="s">
        <v>49</v>
      </c>
      <c r="C1019" s="52" t="s">
        <v>35</v>
      </c>
      <c r="D1019" s="52" t="s">
        <v>13</v>
      </c>
      <c r="E1019" s="92">
        <v>45645</v>
      </c>
      <c r="F1019" s="92">
        <v>45659</v>
      </c>
      <c r="G1019" s="16"/>
      <c r="H1019" s="20"/>
      <c r="I1019" s="19"/>
      <c r="J1019" s="18"/>
      <c r="K1019" s="18"/>
      <c r="L1019" s="17"/>
      <c r="M1019" s="18"/>
      <c r="N1019" s="18"/>
    </row>
    <row r="1020" spans="1:14" x14ac:dyDescent="0.25">
      <c r="A1020" s="92">
        <v>45644</v>
      </c>
      <c r="B1020" s="51" t="s">
        <v>49</v>
      </c>
      <c r="C1020" s="52" t="s">
        <v>35</v>
      </c>
      <c r="D1020" s="52" t="s">
        <v>14</v>
      </c>
      <c r="E1020" s="92">
        <v>45645</v>
      </c>
      <c r="F1020" s="92">
        <v>45673</v>
      </c>
      <c r="G1020" s="16"/>
      <c r="H1020" s="20"/>
      <c r="I1020" s="19"/>
      <c r="J1020" s="18"/>
      <c r="K1020" s="18"/>
      <c r="L1020" s="17"/>
      <c r="M1020" s="18"/>
      <c r="N1020" s="18"/>
    </row>
    <row r="1021" spans="1:14" x14ac:dyDescent="0.25">
      <c r="A1021" s="92">
        <v>45644</v>
      </c>
      <c r="B1021" s="51" t="s">
        <v>49</v>
      </c>
      <c r="C1021" s="52" t="s">
        <v>35</v>
      </c>
      <c r="D1021" s="52" t="s">
        <v>15</v>
      </c>
      <c r="E1021" s="92">
        <v>45645</v>
      </c>
      <c r="F1021" s="92">
        <v>45736</v>
      </c>
      <c r="G1021" s="16">
        <v>140000000000</v>
      </c>
      <c r="H1021" s="20">
        <v>1.33</v>
      </c>
      <c r="I1021" s="19">
        <v>10000000000</v>
      </c>
      <c r="J1021" s="18">
        <v>1.33</v>
      </c>
      <c r="K1021" s="18">
        <v>1.33</v>
      </c>
      <c r="L1021" s="17">
        <v>10000000000</v>
      </c>
      <c r="M1021" s="18">
        <v>1.33</v>
      </c>
      <c r="N1021" s="18">
        <v>1</v>
      </c>
    </row>
    <row r="1022" spans="1:14" x14ac:dyDescent="0.25">
      <c r="A1022" s="92">
        <v>45644</v>
      </c>
      <c r="B1022" s="51" t="s">
        <v>49</v>
      </c>
      <c r="C1022" s="52" t="s">
        <v>35</v>
      </c>
      <c r="D1022" s="52" t="s">
        <v>16</v>
      </c>
      <c r="E1022" s="92">
        <v>45645</v>
      </c>
      <c r="F1022" s="92">
        <v>45827</v>
      </c>
      <c r="G1022" s="16">
        <v>30000000000</v>
      </c>
      <c r="H1022" s="20">
        <v>1.38</v>
      </c>
      <c r="I1022" s="19"/>
      <c r="J1022" s="18"/>
      <c r="K1022" s="18"/>
      <c r="L1022" s="17"/>
      <c r="M1022" s="18"/>
      <c r="N1022" s="18"/>
    </row>
    <row r="1023" spans="1:14" x14ac:dyDescent="0.25">
      <c r="A1023" s="92">
        <v>45644</v>
      </c>
      <c r="B1023" s="51" t="s">
        <v>49</v>
      </c>
      <c r="C1023" s="52" t="s">
        <v>35</v>
      </c>
      <c r="D1023" s="52" t="s">
        <v>17</v>
      </c>
      <c r="E1023" s="92">
        <v>45645</v>
      </c>
      <c r="F1023" s="92">
        <v>46009</v>
      </c>
      <c r="G1023" s="16"/>
      <c r="H1023" s="20"/>
      <c r="I1023" s="19"/>
      <c r="J1023" s="18"/>
      <c r="K1023" s="18"/>
      <c r="L1023" s="17"/>
      <c r="M1023" s="18"/>
      <c r="N1023" s="18"/>
    </row>
    <row r="1024" spans="1:14" x14ac:dyDescent="0.25">
      <c r="A1024" s="92">
        <v>45644</v>
      </c>
      <c r="B1024" s="51" t="s">
        <v>49</v>
      </c>
      <c r="C1024" s="52" t="s">
        <v>34</v>
      </c>
      <c r="D1024" s="52" t="s">
        <v>12</v>
      </c>
      <c r="E1024" s="92">
        <v>45645</v>
      </c>
      <c r="F1024" s="92">
        <v>45652</v>
      </c>
      <c r="G1024" s="16"/>
      <c r="H1024" s="20"/>
      <c r="I1024" s="19"/>
      <c r="J1024" s="18"/>
      <c r="K1024" s="18"/>
      <c r="L1024" s="17"/>
      <c r="M1024" s="18"/>
      <c r="N1024" s="18"/>
    </row>
    <row r="1025" spans="1:14" x14ac:dyDescent="0.25">
      <c r="A1025" s="92">
        <v>45644</v>
      </c>
      <c r="B1025" s="51" t="s">
        <v>49</v>
      </c>
      <c r="C1025" s="52" t="s">
        <v>34</v>
      </c>
      <c r="D1025" s="52" t="s">
        <v>13</v>
      </c>
      <c r="E1025" s="92">
        <v>45645</v>
      </c>
      <c r="F1025" s="92">
        <v>45659</v>
      </c>
      <c r="G1025" s="16"/>
      <c r="H1025" s="20"/>
      <c r="I1025" s="19"/>
      <c r="J1025" s="18"/>
      <c r="K1025" s="18"/>
      <c r="L1025" s="17"/>
      <c r="M1025" s="18"/>
      <c r="N1025" s="18"/>
    </row>
    <row r="1026" spans="1:14" x14ac:dyDescent="0.25">
      <c r="A1026" s="92">
        <v>45644</v>
      </c>
      <c r="B1026" s="51" t="s">
        <v>49</v>
      </c>
      <c r="C1026" s="52" t="s">
        <v>34</v>
      </c>
      <c r="D1026" s="52" t="s">
        <v>14</v>
      </c>
      <c r="E1026" s="92">
        <v>45645</v>
      </c>
      <c r="F1026" s="92">
        <v>45673</v>
      </c>
      <c r="G1026" s="16"/>
      <c r="H1026" s="20"/>
      <c r="I1026" s="19"/>
      <c r="J1026" s="18"/>
      <c r="K1026" s="18"/>
      <c r="L1026" s="17"/>
      <c r="M1026" s="18"/>
      <c r="N1026" s="18"/>
    </row>
    <row r="1027" spans="1:14" x14ac:dyDescent="0.25">
      <c r="A1027" s="92">
        <v>45644</v>
      </c>
      <c r="B1027" s="51" t="s">
        <v>49</v>
      </c>
      <c r="C1027" s="52" t="s">
        <v>34</v>
      </c>
      <c r="D1027" s="52" t="s">
        <v>15</v>
      </c>
      <c r="E1027" s="92">
        <v>45645</v>
      </c>
      <c r="F1027" s="92">
        <v>45736</v>
      </c>
      <c r="G1027" s="16">
        <v>60000000</v>
      </c>
      <c r="H1027" s="20">
        <v>1.1200000000000001</v>
      </c>
      <c r="I1027" s="19">
        <v>117660000</v>
      </c>
      <c r="J1027" s="18">
        <v>0.3</v>
      </c>
      <c r="K1027" s="18">
        <v>1</v>
      </c>
      <c r="L1027" s="17">
        <v>60000000</v>
      </c>
      <c r="M1027" s="18">
        <v>1</v>
      </c>
      <c r="N1027" s="18">
        <v>0.97613462519122896</v>
      </c>
    </row>
    <row r="1028" spans="1:14" x14ac:dyDescent="0.25">
      <c r="A1028" s="92">
        <v>45644</v>
      </c>
      <c r="B1028" s="51" t="s">
        <v>49</v>
      </c>
      <c r="C1028" s="52" t="s">
        <v>34</v>
      </c>
      <c r="D1028" s="52" t="s">
        <v>16</v>
      </c>
      <c r="E1028" s="92">
        <v>45645</v>
      </c>
      <c r="F1028" s="92">
        <v>45827</v>
      </c>
      <c r="G1028" s="16">
        <v>30000000</v>
      </c>
      <c r="H1028" s="20">
        <v>1.1599999999999999</v>
      </c>
      <c r="I1028" s="19">
        <v>5000000</v>
      </c>
      <c r="J1028" s="18">
        <v>1.1599999999999999</v>
      </c>
      <c r="K1028" s="18">
        <v>1.1599999999999999</v>
      </c>
      <c r="L1028" s="17">
        <v>5000000</v>
      </c>
      <c r="M1028" s="18">
        <v>1.1599999999999999</v>
      </c>
      <c r="N1028" s="18">
        <v>1.1599999999999999</v>
      </c>
    </row>
    <row r="1029" spans="1:14" x14ac:dyDescent="0.25">
      <c r="A1029" s="92">
        <v>45644</v>
      </c>
      <c r="B1029" s="51" t="s">
        <v>49</v>
      </c>
      <c r="C1029" s="52" t="s">
        <v>34</v>
      </c>
      <c r="D1029" s="52" t="s">
        <v>17</v>
      </c>
      <c r="E1029" s="92">
        <v>45645</v>
      </c>
      <c r="F1029" s="92">
        <v>46009</v>
      </c>
      <c r="G1029" s="16">
        <v>30000000</v>
      </c>
      <c r="H1029" s="20">
        <v>1.18</v>
      </c>
      <c r="I1029" s="19">
        <v>14150000</v>
      </c>
      <c r="J1029" s="18">
        <v>1.18</v>
      </c>
      <c r="K1029" s="18">
        <v>1.18</v>
      </c>
      <c r="L1029" s="17">
        <v>14150000</v>
      </c>
      <c r="M1029" s="18">
        <v>1.18</v>
      </c>
      <c r="N1029" s="18">
        <v>1.18</v>
      </c>
    </row>
    <row r="1030" spans="1:14" x14ac:dyDescent="0.25">
      <c r="A1030" s="92">
        <v>45651</v>
      </c>
      <c r="B1030" s="51" t="s">
        <v>49</v>
      </c>
      <c r="C1030" s="52" t="s">
        <v>35</v>
      </c>
      <c r="D1030" s="52" t="s">
        <v>12</v>
      </c>
      <c r="E1030" s="92">
        <v>45652</v>
      </c>
      <c r="F1030" s="92">
        <v>45659</v>
      </c>
      <c r="G1030" s="16">
        <v>800000000000</v>
      </c>
      <c r="H1030" s="20">
        <v>1</v>
      </c>
      <c r="I1030" s="19">
        <v>363000000000</v>
      </c>
      <c r="J1030" s="18">
        <v>1</v>
      </c>
      <c r="K1030" s="18">
        <v>1</v>
      </c>
      <c r="L1030" s="17">
        <v>363000000000</v>
      </c>
      <c r="M1030" s="18">
        <v>1</v>
      </c>
      <c r="N1030" s="18">
        <v>0.74538745387453875</v>
      </c>
    </row>
    <row r="1031" spans="1:14" x14ac:dyDescent="0.25">
      <c r="A1031" s="92">
        <v>45651</v>
      </c>
      <c r="B1031" s="51" t="s">
        <v>49</v>
      </c>
      <c r="C1031" s="52" t="s">
        <v>35</v>
      </c>
      <c r="D1031" s="52" t="s">
        <v>13</v>
      </c>
      <c r="E1031" s="92">
        <v>45652</v>
      </c>
      <c r="F1031" s="92">
        <v>45666</v>
      </c>
      <c r="G1031" s="16"/>
      <c r="H1031" s="20"/>
      <c r="I1031" s="19"/>
      <c r="J1031" s="18"/>
      <c r="K1031" s="18"/>
      <c r="L1031" s="17"/>
      <c r="M1031" s="18"/>
      <c r="N1031" s="18"/>
    </row>
    <row r="1032" spans="1:14" x14ac:dyDescent="0.25">
      <c r="A1032" s="92">
        <v>45651</v>
      </c>
      <c r="B1032" s="51" t="s">
        <v>49</v>
      </c>
      <c r="C1032" s="52" t="s">
        <v>35</v>
      </c>
      <c r="D1032" s="52" t="s">
        <v>14</v>
      </c>
      <c r="E1032" s="92">
        <v>45652</v>
      </c>
      <c r="F1032" s="92">
        <v>45680</v>
      </c>
      <c r="G1032" s="16"/>
      <c r="H1032" s="20"/>
      <c r="I1032" s="19"/>
      <c r="J1032" s="18"/>
      <c r="K1032" s="18"/>
      <c r="L1032" s="17"/>
      <c r="M1032" s="18"/>
      <c r="N1032" s="18"/>
    </row>
    <row r="1033" spans="1:14" x14ac:dyDescent="0.25">
      <c r="A1033" s="92">
        <v>45651</v>
      </c>
      <c r="B1033" s="51" t="s">
        <v>49</v>
      </c>
      <c r="C1033" s="52" t="s">
        <v>35</v>
      </c>
      <c r="D1033" s="52" t="s">
        <v>15</v>
      </c>
      <c r="E1033" s="92">
        <v>45652</v>
      </c>
      <c r="F1033" s="92">
        <v>45743</v>
      </c>
      <c r="G1033" s="16">
        <v>140000000000</v>
      </c>
      <c r="H1033" s="20">
        <v>1.33</v>
      </c>
      <c r="I1033" s="19">
        <v>200000000</v>
      </c>
      <c r="J1033" s="18">
        <v>1</v>
      </c>
      <c r="K1033" s="18">
        <v>1</v>
      </c>
      <c r="L1033" s="17">
        <v>200000000</v>
      </c>
      <c r="M1033" s="18">
        <v>1</v>
      </c>
      <c r="N1033" s="18">
        <v>1.33</v>
      </c>
    </row>
    <row r="1034" spans="1:14" x14ac:dyDescent="0.25">
      <c r="A1034" s="92">
        <v>45651</v>
      </c>
      <c r="B1034" s="51" t="s">
        <v>49</v>
      </c>
      <c r="C1034" s="52" t="s">
        <v>35</v>
      </c>
      <c r="D1034" s="52" t="s">
        <v>16</v>
      </c>
      <c r="E1034" s="92">
        <v>45652</v>
      </c>
      <c r="F1034" s="92">
        <v>45834</v>
      </c>
      <c r="G1034" s="16">
        <v>30000000000</v>
      </c>
      <c r="H1034" s="20">
        <v>1.38</v>
      </c>
      <c r="I1034" s="19">
        <v>2000000000</v>
      </c>
      <c r="J1034" s="18">
        <v>1.38</v>
      </c>
      <c r="K1034" s="18">
        <v>1.38</v>
      </c>
      <c r="L1034" s="17">
        <v>2000000000</v>
      </c>
      <c r="M1034" s="18">
        <v>1.38</v>
      </c>
      <c r="N1034" s="18">
        <v>1.38</v>
      </c>
    </row>
    <row r="1035" spans="1:14" x14ac:dyDescent="0.25">
      <c r="A1035" s="92">
        <v>45651</v>
      </c>
      <c r="B1035" s="51" t="s">
        <v>49</v>
      </c>
      <c r="C1035" s="52" t="s">
        <v>35</v>
      </c>
      <c r="D1035" s="52" t="s">
        <v>17</v>
      </c>
      <c r="E1035" s="92">
        <v>45652</v>
      </c>
      <c r="F1035" s="92">
        <v>46016</v>
      </c>
      <c r="G1035" s="16"/>
      <c r="H1035" s="20"/>
      <c r="I1035" s="19"/>
      <c r="J1035" s="18"/>
      <c r="K1035" s="18"/>
      <c r="L1035" s="17"/>
      <c r="M1035" s="18"/>
      <c r="N1035" s="18"/>
    </row>
    <row r="1036" spans="1:14" x14ac:dyDescent="0.25">
      <c r="A1036" s="92">
        <v>45651</v>
      </c>
      <c r="B1036" s="51" t="s">
        <v>49</v>
      </c>
      <c r="C1036" s="52" t="s">
        <v>34</v>
      </c>
      <c r="D1036" s="52" t="s">
        <v>12</v>
      </c>
      <c r="E1036" s="92">
        <v>45652</v>
      </c>
      <c r="F1036" s="92">
        <v>45659</v>
      </c>
      <c r="G1036" s="16"/>
      <c r="H1036" s="20"/>
      <c r="I1036" s="19"/>
      <c r="J1036" s="18"/>
      <c r="K1036" s="18"/>
      <c r="L1036" s="17"/>
      <c r="M1036" s="18"/>
      <c r="N1036" s="18"/>
    </row>
    <row r="1037" spans="1:14" x14ac:dyDescent="0.25">
      <c r="A1037" s="92">
        <v>45651</v>
      </c>
      <c r="B1037" s="51" t="s">
        <v>49</v>
      </c>
      <c r="C1037" s="52" t="s">
        <v>34</v>
      </c>
      <c r="D1037" s="52" t="s">
        <v>13</v>
      </c>
      <c r="E1037" s="92">
        <v>45652</v>
      </c>
      <c r="F1037" s="92">
        <v>45666</v>
      </c>
      <c r="G1037" s="16"/>
      <c r="H1037" s="20"/>
      <c r="I1037" s="19"/>
      <c r="J1037" s="18"/>
      <c r="K1037" s="18"/>
      <c r="L1037" s="17"/>
      <c r="M1037" s="18"/>
      <c r="N1037" s="18"/>
    </row>
    <row r="1038" spans="1:14" x14ac:dyDescent="0.25">
      <c r="A1038" s="92">
        <v>45651</v>
      </c>
      <c r="B1038" s="51" t="s">
        <v>49</v>
      </c>
      <c r="C1038" s="52" t="s">
        <v>34</v>
      </c>
      <c r="D1038" s="52" t="s">
        <v>14</v>
      </c>
      <c r="E1038" s="92">
        <v>45652</v>
      </c>
      <c r="F1038" s="92">
        <v>45680</v>
      </c>
      <c r="G1038" s="16"/>
      <c r="H1038" s="20"/>
      <c r="I1038" s="19"/>
      <c r="J1038" s="18"/>
      <c r="K1038" s="18"/>
      <c r="L1038" s="17"/>
      <c r="M1038" s="18"/>
      <c r="N1038" s="18"/>
    </row>
    <row r="1039" spans="1:14" x14ac:dyDescent="0.25">
      <c r="A1039" s="92">
        <v>45651</v>
      </c>
      <c r="B1039" s="51" t="s">
        <v>49</v>
      </c>
      <c r="C1039" s="52" t="s">
        <v>34</v>
      </c>
      <c r="D1039" s="52" t="s">
        <v>15</v>
      </c>
      <c r="E1039" s="92">
        <v>45652</v>
      </c>
      <c r="F1039" s="92">
        <v>45743</v>
      </c>
      <c r="G1039" s="16">
        <v>60000000</v>
      </c>
      <c r="H1039" s="20">
        <v>1.1200000000000001</v>
      </c>
      <c r="I1039" s="19">
        <v>80600000</v>
      </c>
      <c r="J1039" s="18">
        <v>0.97</v>
      </c>
      <c r="K1039" s="18">
        <v>1</v>
      </c>
      <c r="L1039" s="17">
        <v>60000000</v>
      </c>
      <c r="M1039" s="18">
        <v>1</v>
      </c>
      <c r="N1039" s="18">
        <v>0.99627791563275436</v>
      </c>
    </row>
    <row r="1040" spans="1:14" x14ac:dyDescent="0.25">
      <c r="A1040" s="92">
        <v>45651</v>
      </c>
      <c r="B1040" s="51" t="s">
        <v>49</v>
      </c>
      <c r="C1040" s="52" t="s">
        <v>34</v>
      </c>
      <c r="D1040" s="52" t="s">
        <v>16</v>
      </c>
      <c r="E1040" s="92">
        <v>45652</v>
      </c>
      <c r="F1040" s="92">
        <v>45834</v>
      </c>
      <c r="G1040" s="16">
        <v>30000000</v>
      </c>
      <c r="H1040" s="20">
        <v>1.1599999999999999</v>
      </c>
      <c r="I1040" s="19"/>
      <c r="J1040" s="18">
        <v>1.1399999999999999</v>
      </c>
      <c r="K1040" s="18">
        <v>1.1599999999999999</v>
      </c>
      <c r="L1040" s="17"/>
      <c r="M1040" s="18">
        <v>1.1599999999999999</v>
      </c>
      <c r="N1040" s="18">
        <v>1.1519999999999999</v>
      </c>
    </row>
    <row r="1041" spans="1:14" x14ac:dyDescent="0.25">
      <c r="A1041" s="92">
        <v>45651</v>
      </c>
      <c r="B1041" s="51" t="s">
        <v>49</v>
      </c>
      <c r="C1041" s="52" t="s">
        <v>34</v>
      </c>
      <c r="D1041" s="52" t="s">
        <v>17</v>
      </c>
      <c r="E1041" s="92">
        <v>45652</v>
      </c>
      <c r="F1041" s="92">
        <v>46016</v>
      </c>
      <c r="G1041" s="16">
        <v>30000000</v>
      </c>
      <c r="H1041" s="20">
        <v>1.18</v>
      </c>
      <c r="I1041" s="19">
        <v>3100000</v>
      </c>
      <c r="J1041" s="18">
        <v>1</v>
      </c>
      <c r="K1041" s="18">
        <v>1</v>
      </c>
      <c r="L1041" s="17">
        <v>3100000</v>
      </c>
      <c r="M1041" s="18">
        <v>1</v>
      </c>
      <c r="N1041" s="18">
        <v>1</v>
      </c>
    </row>
    <row r="1042" spans="1:14" x14ac:dyDescent="0.25">
      <c r="A1042" s="92">
        <v>45657</v>
      </c>
      <c r="B1042" s="51" t="s">
        <v>49</v>
      </c>
      <c r="C1042" s="52" t="s">
        <v>35</v>
      </c>
      <c r="D1042" s="52" t="s">
        <v>12</v>
      </c>
      <c r="E1042" s="92">
        <v>45659</v>
      </c>
      <c r="F1042" s="92">
        <v>45666</v>
      </c>
      <c r="G1042" s="16">
        <v>800000000000</v>
      </c>
      <c r="H1042" s="20">
        <v>1</v>
      </c>
      <c r="I1042" s="19">
        <v>40000000000</v>
      </c>
      <c r="J1042" s="18">
        <v>1</v>
      </c>
      <c r="K1042" s="18">
        <v>1</v>
      </c>
      <c r="L1042" s="17">
        <v>40000000000</v>
      </c>
      <c r="M1042" s="18">
        <v>1</v>
      </c>
      <c r="N1042" s="18">
        <v>1</v>
      </c>
    </row>
    <row r="1043" spans="1:14" x14ac:dyDescent="0.25">
      <c r="A1043" s="92">
        <v>45657</v>
      </c>
      <c r="B1043" s="51" t="s">
        <v>49</v>
      </c>
      <c r="C1043" s="52" t="s">
        <v>35</v>
      </c>
      <c r="D1043" s="52" t="s">
        <v>13</v>
      </c>
      <c r="E1043" s="92">
        <v>45659</v>
      </c>
      <c r="F1043" s="92">
        <v>45673</v>
      </c>
      <c r="G1043" s="16"/>
      <c r="H1043" s="20"/>
      <c r="I1043" s="19"/>
      <c r="J1043" s="18"/>
      <c r="K1043" s="18"/>
      <c r="L1043" s="17"/>
      <c r="M1043" s="18"/>
      <c r="N1043" s="18"/>
    </row>
    <row r="1044" spans="1:14" x14ac:dyDescent="0.25">
      <c r="A1044" s="92">
        <v>45657</v>
      </c>
      <c r="B1044" s="51" t="s">
        <v>49</v>
      </c>
      <c r="C1044" s="52" t="s">
        <v>35</v>
      </c>
      <c r="D1044" s="52" t="s">
        <v>14</v>
      </c>
      <c r="E1044" s="92">
        <v>45659</v>
      </c>
      <c r="F1044" s="92">
        <v>45687</v>
      </c>
      <c r="G1044" s="16"/>
      <c r="H1044" s="20"/>
      <c r="I1044" s="19"/>
      <c r="J1044" s="18"/>
      <c r="K1044" s="18"/>
      <c r="L1044" s="17"/>
      <c r="M1044" s="18"/>
      <c r="N1044" s="18"/>
    </row>
    <row r="1045" spans="1:14" x14ac:dyDescent="0.25">
      <c r="A1045" s="92">
        <v>45657</v>
      </c>
      <c r="B1045" s="51" t="s">
        <v>49</v>
      </c>
      <c r="C1045" s="52" t="s">
        <v>35</v>
      </c>
      <c r="D1045" s="52" t="s">
        <v>15</v>
      </c>
      <c r="E1045" s="92">
        <v>45659</v>
      </c>
      <c r="F1045" s="92">
        <v>45750</v>
      </c>
      <c r="G1045" s="16">
        <v>140000000000</v>
      </c>
      <c r="H1045" s="20">
        <v>1.33</v>
      </c>
      <c r="I1045" s="19"/>
      <c r="J1045" s="18"/>
      <c r="K1045" s="18"/>
      <c r="L1045" s="17"/>
      <c r="M1045" s="18"/>
      <c r="N1045" s="18"/>
    </row>
    <row r="1046" spans="1:14" x14ac:dyDescent="0.25">
      <c r="A1046" s="92">
        <v>45657</v>
      </c>
      <c r="B1046" s="51" t="s">
        <v>49</v>
      </c>
      <c r="C1046" s="52" t="s">
        <v>35</v>
      </c>
      <c r="D1046" s="52" t="s">
        <v>16</v>
      </c>
      <c r="E1046" s="92">
        <v>45659</v>
      </c>
      <c r="F1046" s="92">
        <v>45841</v>
      </c>
      <c r="G1046" s="16">
        <v>30000000000</v>
      </c>
      <c r="H1046" s="20">
        <v>1.38</v>
      </c>
      <c r="I1046" s="19"/>
      <c r="J1046" s="18"/>
      <c r="K1046" s="18"/>
      <c r="L1046" s="17"/>
      <c r="M1046" s="18"/>
      <c r="N1046" s="18"/>
    </row>
    <row r="1047" spans="1:14" x14ac:dyDescent="0.25">
      <c r="A1047" s="92">
        <v>45657</v>
      </c>
      <c r="B1047" s="51" t="s">
        <v>49</v>
      </c>
      <c r="C1047" s="52" t="s">
        <v>35</v>
      </c>
      <c r="D1047" s="52" t="s">
        <v>17</v>
      </c>
      <c r="E1047" s="92">
        <v>45659</v>
      </c>
      <c r="F1047" s="92">
        <v>46023</v>
      </c>
      <c r="G1047" s="16"/>
      <c r="H1047" s="20"/>
      <c r="I1047" s="19"/>
      <c r="J1047" s="18"/>
      <c r="K1047" s="18"/>
      <c r="L1047" s="17"/>
      <c r="M1047" s="18"/>
      <c r="N1047" s="18"/>
    </row>
    <row r="1048" spans="1:14" x14ac:dyDescent="0.25">
      <c r="A1048" s="92">
        <v>45657</v>
      </c>
      <c r="B1048" s="51" t="s">
        <v>49</v>
      </c>
      <c r="C1048" s="52" t="s">
        <v>34</v>
      </c>
      <c r="D1048" s="52" t="s">
        <v>12</v>
      </c>
      <c r="E1048" s="92">
        <v>45659</v>
      </c>
      <c r="F1048" s="92">
        <v>45666</v>
      </c>
      <c r="G1048" s="16"/>
      <c r="H1048" s="20"/>
      <c r="I1048" s="19"/>
      <c r="J1048" s="18"/>
      <c r="K1048" s="18"/>
      <c r="L1048" s="17"/>
      <c r="M1048" s="18"/>
      <c r="N1048" s="18"/>
    </row>
    <row r="1049" spans="1:14" x14ac:dyDescent="0.25">
      <c r="A1049" s="92">
        <v>45657</v>
      </c>
      <c r="B1049" s="51" t="s">
        <v>49</v>
      </c>
      <c r="C1049" s="52" t="s">
        <v>34</v>
      </c>
      <c r="D1049" s="52" t="s">
        <v>13</v>
      </c>
      <c r="E1049" s="92">
        <v>45659</v>
      </c>
      <c r="F1049" s="92">
        <v>45673</v>
      </c>
      <c r="G1049" s="16"/>
      <c r="H1049" s="20"/>
      <c r="I1049" s="19"/>
      <c r="J1049" s="18"/>
      <c r="K1049" s="18"/>
      <c r="L1049" s="17"/>
      <c r="M1049" s="18"/>
      <c r="N1049" s="18"/>
    </row>
    <row r="1050" spans="1:14" x14ac:dyDescent="0.25">
      <c r="A1050" s="92">
        <v>45657</v>
      </c>
      <c r="B1050" s="51" t="s">
        <v>49</v>
      </c>
      <c r="C1050" s="52" t="s">
        <v>34</v>
      </c>
      <c r="D1050" s="52" t="s">
        <v>14</v>
      </c>
      <c r="E1050" s="92">
        <v>45659</v>
      </c>
      <c r="F1050" s="92">
        <v>45687</v>
      </c>
      <c r="G1050" s="16"/>
      <c r="H1050" s="20"/>
      <c r="I1050" s="19"/>
      <c r="J1050" s="18"/>
      <c r="K1050" s="18"/>
      <c r="L1050" s="17"/>
      <c r="M1050" s="18"/>
      <c r="N1050" s="18"/>
    </row>
    <row r="1051" spans="1:14" x14ac:dyDescent="0.25">
      <c r="A1051" s="92">
        <v>45657</v>
      </c>
      <c r="B1051" s="51" t="s">
        <v>49</v>
      </c>
      <c r="C1051" s="52" t="s">
        <v>34</v>
      </c>
      <c r="D1051" s="52" t="s">
        <v>15</v>
      </c>
      <c r="E1051" s="92">
        <v>45659</v>
      </c>
      <c r="F1051" s="92">
        <v>45750</v>
      </c>
      <c r="G1051" s="16">
        <v>60000000</v>
      </c>
      <c r="H1051" s="20">
        <v>1.1200000000000001</v>
      </c>
      <c r="I1051" s="19">
        <v>100000000</v>
      </c>
      <c r="J1051" s="18">
        <v>0.98</v>
      </c>
      <c r="K1051" s="18">
        <v>0.99</v>
      </c>
      <c r="L1051" s="17">
        <v>60000000</v>
      </c>
      <c r="M1051" s="18">
        <v>0.99</v>
      </c>
      <c r="N1051" s="18">
        <v>0.98599999999999999</v>
      </c>
    </row>
    <row r="1052" spans="1:14" x14ac:dyDescent="0.25">
      <c r="A1052" s="92">
        <v>45657</v>
      </c>
      <c r="B1052" s="51" t="s">
        <v>49</v>
      </c>
      <c r="C1052" s="52" t="s">
        <v>34</v>
      </c>
      <c r="D1052" s="52" t="s">
        <v>16</v>
      </c>
      <c r="E1052" s="92">
        <v>45659</v>
      </c>
      <c r="F1052" s="92">
        <v>45841</v>
      </c>
      <c r="G1052" s="16">
        <v>30000000</v>
      </c>
      <c r="H1052" s="20">
        <v>1.1599999999999999</v>
      </c>
      <c r="I1052" s="19">
        <v>20000000</v>
      </c>
      <c r="J1052" s="18">
        <v>1.1499999999999999</v>
      </c>
      <c r="K1052" s="18">
        <v>1.1499999999999999</v>
      </c>
      <c r="L1052" s="17">
        <v>20000000</v>
      </c>
      <c r="M1052" s="18">
        <v>1.1499999999999999</v>
      </c>
      <c r="N1052" s="18">
        <v>1.1499999999999999</v>
      </c>
    </row>
    <row r="1053" spans="1:14" x14ac:dyDescent="0.25">
      <c r="A1053" s="92">
        <v>45657</v>
      </c>
      <c r="B1053" s="51" t="s">
        <v>49</v>
      </c>
      <c r="C1053" s="52" t="s">
        <v>34</v>
      </c>
      <c r="D1053" s="52" t="s">
        <v>17</v>
      </c>
      <c r="E1053" s="92">
        <v>45659</v>
      </c>
      <c r="F1053" s="92">
        <v>46023</v>
      </c>
      <c r="G1053" s="16">
        <v>30000000</v>
      </c>
      <c r="H1053" s="20">
        <v>1.18</v>
      </c>
      <c r="I1053" s="19">
        <v>20000000</v>
      </c>
      <c r="J1053" s="18">
        <v>1.18</v>
      </c>
      <c r="K1053" s="18">
        <v>1.18</v>
      </c>
      <c r="L1053" s="17">
        <v>20000000</v>
      </c>
      <c r="M1053" s="18">
        <v>1.18</v>
      </c>
      <c r="N1053" s="18">
        <v>1.18</v>
      </c>
    </row>
    <row r="1054" spans="1:14" x14ac:dyDescent="0.25">
      <c r="A1054" s="92">
        <v>45665</v>
      </c>
      <c r="B1054" s="51" t="s">
        <v>49</v>
      </c>
      <c r="C1054" s="52" t="s">
        <v>35</v>
      </c>
      <c r="D1054" s="52" t="s">
        <v>12</v>
      </c>
      <c r="E1054" s="92">
        <v>45666</v>
      </c>
      <c r="F1054" s="92">
        <v>45673</v>
      </c>
      <c r="G1054" s="16">
        <v>800000000000</v>
      </c>
      <c r="H1054" s="20">
        <v>1</v>
      </c>
      <c r="I1054" s="19">
        <v>453000000000</v>
      </c>
      <c r="J1054" s="18">
        <v>0.9</v>
      </c>
      <c r="K1054" s="18">
        <v>1</v>
      </c>
      <c r="L1054" s="17">
        <v>453000000000</v>
      </c>
      <c r="M1054" s="18">
        <v>1</v>
      </c>
      <c r="N1054" s="18">
        <v>0.99116997792494477</v>
      </c>
    </row>
    <row r="1055" spans="1:14" x14ac:dyDescent="0.25">
      <c r="A1055" s="92">
        <v>45665</v>
      </c>
      <c r="B1055" s="51" t="s">
        <v>49</v>
      </c>
      <c r="C1055" s="52" t="s">
        <v>35</v>
      </c>
      <c r="D1055" s="52" t="s">
        <v>13</v>
      </c>
      <c r="E1055" s="92">
        <v>45666</v>
      </c>
      <c r="F1055" s="92">
        <v>45680</v>
      </c>
      <c r="G1055" s="16"/>
      <c r="H1055" s="20"/>
      <c r="I1055" s="19"/>
      <c r="J1055" s="18"/>
      <c r="K1055" s="18"/>
      <c r="L1055" s="17"/>
      <c r="M1055" s="18"/>
      <c r="N1055" s="18"/>
    </row>
    <row r="1056" spans="1:14" x14ac:dyDescent="0.25">
      <c r="A1056" s="92">
        <v>45665</v>
      </c>
      <c r="B1056" s="51" t="s">
        <v>49</v>
      </c>
      <c r="C1056" s="52" t="s">
        <v>35</v>
      </c>
      <c r="D1056" s="52" t="s">
        <v>14</v>
      </c>
      <c r="E1056" s="92">
        <v>45666</v>
      </c>
      <c r="F1056" s="92">
        <v>45694</v>
      </c>
      <c r="G1056" s="16"/>
      <c r="H1056" s="20"/>
      <c r="I1056" s="19"/>
      <c r="J1056" s="18"/>
      <c r="K1056" s="18"/>
      <c r="L1056" s="17"/>
      <c r="M1056" s="18"/>
      <c r="N1056" s="18"/>
    </row>
    <row r="1057" spans="1:14" x14ac:dyDescent="0.25">
      <c r="A1057" s="92">
        <v>45665</v>
      </c>
      <c r="B1057" s="51" t="s">
        <v>49</v>
      </c>
      <c r="C1057" s="52" t="s">
        <v>35</v>
      </c>
      <c r="D1057" s="52" t="s">
        <v>15</v>
      </c>
      <c r="E1057" s="92">
        <v>45666</v>
      </c>
      <c r="F1057" s="92">
        <v>45757</v>
      </c>
      <c r="G1057" s="16">
        <v>140000000000</v>
      </c>
      <c r="H1057" s="20">
        <v>1.33</v>
      </c>
      <c r="I1057" s="19">
        <v>54475000000</v>
      </c>
      <c r="J1057" s="18">
        <v>0.99</v>
      </c>
      <c r="K1057" s="18">
        <v>1.33</v>
      </c>
      <c r="L1057" s="17">
        <v>54475000000</v>
      </c>
      <c r="M1057" s="18">
        <v>1.33</v>
      </c>
      <c r="N1057" s="18">
        <v>1.3146177145479581</v>
      </c>
    </row>
    <row r="1058" spans="1:14" x14ac:dyDescent="0.25">
      <c r="A1058" s="92">
        <v>45665</v>
      </c>
      <c r="B1058" s="51" t="s">
        <v>49</v>
      </c>
      <c r="C1058" s="52" t="s">
        <v>35</v>
      </c>
      <c r="D1058" s="52" t="s">
        <v>16</v>
      </c>
      <c r="E1058" s="92">
        <v>45666</v>
      </c>
      <c r="F1058" s="92">
        <v>45848</v>
      </c>
      <c r="G1058" s="16">
        <v>30000000000</v>
      </c>
      <c r="H1058" s="20">
        <v>1.38</v>
      </c>
      <c r="I1058" s="19">
        <v>2200000000</v>
      </c>
      <c r="J1058" s="18">
        <v>0.9</v>
      </c>
      <c r="K1058" s="18">
        <v>1.38</v>
      </c>
      <c r="L1058" s="17">
        <v>2200000000</v>
      </c>
      <c r="M1058" s="18">
        <v>1.38</v>
      </c>
      <c r="N1058" s="18">
        <v>1.336363636363636</v>
      </c>
    </row>
    <row r="1059" spans="1:14" x14ac:dyDescent="0.25">
      <c r="A1059" s="92">
        <v>45665</v>
      </c>
      <c r="B1059" s="51" t="s">
        <v>49</v>
      </c>
      <c r="C1059" s="52" t="s">
        <v>35</v>
      </c>
      <c r="D1059" s="52" t="s">
        <v>17</v>
      </c>
      <c r="E1059" s="92">
        <v>45666</v>
      </c>
      <c r="F1059" s="92">
        <v>46030</v>
      </c>
      <c r="G1059" s="16"/>
      <c r="H1059" s="20"/>
      <c r="I1059" s="19"/>
      <c r="J1059" s="18"/>
      <c r="K1059" s="18"/>
      <c r="L1059" s="17"/>
      <c r="M1059" s="18"/>
      <c r="N1059" s="18"/>
    </row>
    <row r="1060" spans="1:14" x14ac:dyDescent="0.25">
      <c r="A1060" s="92">
        <v>45665</v>
      </c>
      <c r="B1060" s="51" t="s">
        <v>49</v>
      </c>
      <c r="C1060" s="52" t="s">
        <v>34</v>
      </c>
      <c r="D1060" s="52" t="s">
        <v>12</v>
      </c>
      <c r="E1060" s="92">
        <v>45666</v>
      </c>
      <c r="F1060" s="92">
        <v>45673</v>
      </c>
      <c r="G1060" s="16"/>
      <c r="H1060" s="20"/>
      <c r="I1060" s="19"/>
      <c r="J1060" s="18"/>
      <c r="K1060" s="18"/>
      <c r="L1060" s="17"/>
      <c r="M1060" s="18"/>
      <c r="N1060" s="18"/>
    </row>
    <row r="1061" spans="1:14" x14ac:dyDescent="0.25">
      <c r="A1061" s="92">
        <v>45665</v>
      </c>
      <c r="B1061" s="51" t="s">
        <v>49</v>
      </c>
      <c r="C1061" s="52" t="s">
        <v>34</v>
      </c>
      <c r="D1061" s="52" t="s">
        <v>13</v>
      </c>
      <c r="E1061" s="92">
        <v>45666</v>
      </c>
      <c r="F1061" s="92">
        <v>45680</v>
      </c>
      <c r="G1061" s="16"/>
      <c r="H1061" s="20"/>
      <c r="I1061" s="19"/>
      <c r="J1061" s="18"/>
      <c r="K1061" s="18"/>
      <c r="L1061" s="17"/>
      <c r="M1061" s="18"/>
      <c r="N1061" s="18"/>
    </row>
    <row r="1062" spans="1:14" x14ac:dyDescent="0.25">
      <c r="A1062" s="92">
        <v>45665</v>
      </c>
      <c r="B1062" s="51" t="s">
        <v>49</v>
      </c>
      <c r="C1062" s="52" t="s">
        <v>34</v>
      </c>
      <c r="D1062" s="52" t="s">
        <v>14</v>
      </c>
      <c r="E1062" s="92">
        <v>45666</v>
      </c>
      <c r="F1062" s="92">
        <v>45694</v>
      </c>
      <c r="G1062" s="16"/>
      <c r="H1062" s="20"/>
      <c r="I1062" s="19"/>
      <c r="J1062" s="18"/>
      <c r="K1062" s="18"/>
      <c r="L1062" s="17"/>
      <c r="M1062" s="18"/>
      <c r="N1062" s="18"/>
    </row>
    <row r="1063" spans="1:14" x14ac:dyDescent="0.25">
      <c r="A1063" s="92">
        <v>45665</v>
      </c>
      <c r="B1063" s="51" t="s">
        <v>49</v>
      </c>
      <c r="C1063" s="52" t="s">
        <v>34</v>
      </c>
      <c r="D1063" s="52" t="s">
        <v>15</v>
      </c>
      <c r="E1063" s="92">
        <v>45666</v>
      </c>
      <c r="F1063" s="92">
        <v>45757</v>
      </c>
      <c r="G1063" s="16">
        <v>60000000</v>
      </c>
      <c r="H1063" s="20">
        <v>1.1200000000000001</v>
      </c>
      <c r="I1063" s="19">
        <v>114037000</v>
      </c>
      <c r="J1063" s="18">
        <v>0.5</v>
      </c>
      <c r="K1063" s="18">
        <v>1.08</v>
      </c>
      <c r="L1063" s="17">
        <v>60000000</v>
      </c>
      <c r="M1063" s="18">
        <v>0.99</v>
      </c>
      <c r="N1063" s="18">
        <v>0.98068854845357212</v>
      </c>
    </row>
    <row r="1064" spans="1:14" x14ac:dyDescent="0.25">
      <c r="A1064" s="92">
        <v>45665</v>
      </c>
      <c r="B1064" s="51" t="s">
        <v>49</v>
      </c>
      <c r="C1064" s="52" t="s">
        <v>34</v>
      </c>
      <c r="D1064" s="52" t="s">
        <v>16</v>
      </c>
      <c r="E1064" s="92">
        <v>45666</v>
      </c>
      <c r="F1064" s="92">
        <v>45848</v>
      </c>
      <c r="G1064" s="16">
        <v>30000000</v>
      </c>
      <c r="H1064" s="20">
        <v>1.1599999999999999</v>
      </c>
      <c r="I1064" s="19">
        <v>55050000</v>
      </c>
      <c r="J1064" s="18">
        <v>0.8</v>
      </c>
      <c r="K1064" s="18">
        <v>1.1599999999999999</v>
      </c>
      <c r="L1064" s="17">
        <v>30000000</v>
      </c>
      <c r="M1064" s="18">
        <v>1.1399999999999999</v>
      </c>
      <c r="N1064" s="18">
        <v>1.1478655767484101</v>
      </c>
    </row>
    <row r="1065" spans="1:14" x14ac:dyDescent="0.25">
      <c r="A1065" s="92">
        <v>45665</v>
      </c>
      <c r="B1065" s="51" t="s">
        <v>49</v>
      </c>
      <c r="C1065" s="52" t="s">
        <v>34</v>
      </c>
      <c r="D1065" s="52" t="s">
        <v>17</v>
      </c>
      <c r="E1065" s="92">
        <v>45666</v>
      </c>
      <c r="F1065" s="92">
        <v>46030</v>
      </c>
      <c r="G1065" s="16">
        <v>30000000</v>
      </c>
      <c r="H1065" s="20">
        <v>1.18</v>
      </c>
      <c r="I1065" s="19">
        <v>35000000</v>
      </c>
      <c r="J1065" s="18">
        <v>1.17</v>
      </c>
      <c r="K1065" s="18">
        <v>1.17</v>
      </c>
      <c r="L1065" s="17">
        <v>30000000</v>
      </c>
      <c r="M1065" s="18">
        <v>1.17</v>
      </c>
      <c r="N1065" s="18">
        <v>1.17</v>
      </c>
    </row>
    <row r="1066" spans="1:14" x14ac:dyDescent="0.25">
      <c r="A1066" s="92">
        <v>45672</v>
      </c>
      <c r="B1066" s="51" t="s">
        <v>49</v>
      </c>
      <c r="C1066" s="52" t="s">
        <v>35</v>
      </c>
      <c r="D1066" s="52" t="s">
        <v>12</v>
      </c>
      <c r="E1066" s="92">
        <v>45673</v>
      </c>
      <c r="F1066" s="92">
        <v>45680</v>
      </c>
      <c r="G1066" s="16">
        <v>800000000000</v>
      </c>
      <c r="H1066" s="20">
        <v>1</v>
      </c>
      <c r="I1066" s="19">
        <v>520000000000</v>
      </c>
      <c r="J1066" s="18">
        <v>0.9</v>
      </c>
      <c r="K1066" s="18">
        <v>1</v>
      </c>
      <c r="L1066" s="17">
        <v>520000000000</v>
      </c>
      <c r="M1066" s="18">
        <v>1</v>
      </c>
      <c r="N1066" s="18">
        <v>0.9884615384615385</v>
      </c>
    </row>
    <row r="1067" spans="1:14" x14ac:dyDescent="0.25">
      <c r="A1067" s="92">
        <v>45672</v>
      </c>
      <c r="B1067" s="51" t="s">
        <v>49</v>
      </c>
      <c r="C1067" s="52" t="s">
        <v>35</v>
      </c>
      <c r="D1067" s="52" t="s">
        <v>13</v>
      </c>
      <c r="E1067" s="92">
        <v>45673</v>
      </c>
      <c r="F1067" s="92">
        <v>45687</v>
      </c>
      <c r="G1067" s="16"/>
      <c r="H1067" s="20"/>
      <c r="I1067" s="19"/>
      <c r="J1067" s="18"/>
      <c r="K1067" s="18"/>
      <c r="L1067" s="17"/>
      <c r="M1067" s="18"/>
      <c r="N1067" s="18"/>
    </row>
    <row r="1068" spans="1:14" x14ac:dyDescent="0.25">
      <c r="A1068" s="92">
        <v>45672</v>
      </c>
      <c r="B1068" s="51" t="s">
        <v>49</v>
      </c>
      <c r="C1068" s="52" t="s">
        <v>35</v>
      </c>
      <c r="D1068" s="52" t="s">
        <v>14</v>
      </c>
      <c r="E1068" s="92">
        <v>45673</v>
      </c>
      <c r="F1068" s="92">
        <v>45701</v>
      </c>
      <c r="G1068" s="16"/>
      <c r="H1068" s="20"/>
      <c r="I1068" s="19"/>
      <c r="J1068" s="18"/>
      <c r="K1068" s="18"/>
      <c r="L1068" s="17"/>
      <c r="M1068" s="18"/>
      <c r="N1068" s="18"/>
    </row>
    <row r="1069" spans="1:14" x14ac:dyDescent="0.25">
      <c r="A1069" s="92">
        <v>45672</v>
      </c>
      <c r="B1069" s="51" t="s">
        <v>49</v>
      </c>
      <c r="C1069" s="52" t="s">
        <v>35</v>
      </c>
      <c r="D1069" s="52" t="s">
        <v>15</v>
      </c>
      <c r="E1069" s="92">
        <v>45673</v>
      </c>
      <c r="F1069" s="92">
        <v>45764</v>
      </c>
      <c r="G1069" s="16">
        <v>140000000000</v>
      </c>
      <c r="H1069" s="20">
        <v>1.33</v>
      </c>
      <c r="I1069" s="19">
        <v>40500000000</v>
      </c>
      <c r="J1069" s="18">
        <v>0.9</v>
      </c>
      <c r="K1069" s="18">
        <v>1.33</v>
      </c>
      <c r="L1069" s="17">
        <v>40500000000</v>
      </c>
      <c r="M1069" s="18">
        <v>1.33</v>
      </c>
      <c r="N1069" s="18">
        <v>1.3246913580246911</v>
      </c>
    </row>
    <row r="1070" spans="1:14" x14ac:dyDescent="0.25">
      <c r="A1070" s="92">
        <v>45672</v>
      </c>
      <c r="B1070" s="51" t="s">
        <v>49</v>
      </c>
      <c r="C1070" s="52" t="s">
        <v>35</v>
      </c>
      <c r="D1070" s="52" t="s">
        <v>16</v>
      </c>
      <c r="E1070" s="92">
        <v>45673</v>
      </c>
      <c r="F1070" s="92">
        <v>45855</v>
      </c>
      <c r="G1070" s="16">
        <v>30000000000</v>
      </c>
      <c r="H1070" s="20">
        <v>1.38</v>
      </c>
      <c r="I1070" s="19">
        <v>200000000</v>
      </c>
      <c r="J1070" s="18">
        <v>1.38</v>
      </c>
      <c r="K1070" s="18">
        <v>1.38</v>
      </c>
      <c r="L1070" s="17">
        <v>200000000</v>
      </c>
      <c r="M1070" s="18">
        <v>1.38</v>
      </c>
      <c r="N1070" s="18">
        <v>1.38</v>
      </c>
    </row>
    <row r="1071" spans="1:14" x14ac:dyDescent="0.25">
      <c r="A1071" s="92">
        <v>45672</v>
      </c>
      <c r="B1071" s="51" t="s">
        <v>49</v>
      </c>
      <c r="C1071" s="52" t="s">
        <v>35</v>
      </c>
      <c r="D1071" s="52" t="s">
        <v>17</v>
      </c>
      <c r="E1071" s="92">
        <v>45673</v>
      </c>
      <c r="F1071" s="92">
        <v>46037</v>
      </c>
      <c r="G1071" s="16"/>
      <c r="H1071" s="20"/>
      <c r="I1071" s="19"/>
      <c r="J1071" s="18"/>
      <c r="K1071" s="18"/>
      <c r="L1071" s="17"/>
      <c r="M1071" s="18"/>
      <c r="N1071" s="18"/>
    </row>
    <row r="1072" spans="1:14" x14ac:dyDescent="0.25">
      <c r="A1072" s="92">
        <v>45672</v>
      </c>
      <c r="B1072" s="51" t="s">
        <v>49</v>
      </c>
      <c r="C1072" s="52" t="s">
        <v>34</v>
      </c>
      <c r="D1072" s="52" t="s">
        <v>12</v>
      </c>
      <c r="E1072" s="92">
        <v>45673</v>
      </c>
      <c r="F1072" s="92">
        <v>45680</v>
      </c>
      <c r="G1072" s="16"/>
      <c r="H1072" s="20"/>
      <c r="I1072" s="19"/>
      <c r="J1072" s="18"/>
      <c r="K1072" s="18"/>
      <c r="L1072" s="17"/>
      <c r="M1072" s="18"/>
      <c r="N1072" s="18"/>
    </row>
    <row r="1073" spans="1:14" x14ac:dyDescent="0.25">
      <c r="A1073" s="92">
        <v>45672</v>
      </c>
      <c r="B1073" s="51" t="s">
        <v>49</v>
      </c>
      <c r="C1073" s="52" t="s">
        <v>34</v>
      </c>
      <c r="D1073" s="52" t="s">
        <v>13</v>
      </c>
      <c r="E1073" s="92">
        <v>45673</v>
      </c>
      <c r="F1073" s="92">
        <v>45687</v>
      </c>
      <c r="G1073" s="16"/>
      <c r="H1073" s="20"/>
      <c r="I1073" s="19"/>
      <c r="J1073" s="18"/>
      <c r="K1073" s="18"/>
      <c r="L1073" s="17"/>
      <c r="M1073" s="18"/>
      <c r="N1073" s="18"/>
    </row>
    <row r="1074" spans="1:14" x14ac:dyDescent="0.25">
      <c r="A1074" s="92">
        <v>45672</v>
      </c>
      <c r="B1074" s="51" t="s">
        <v>49</v>
      </c>
      <c r="C1074" s="52" t="s">
        <v>34</v>
      </c>
      <c r="D1074" s="52" t="s">
        <v>14</v>
      </c>
      <c r="E1074" s="92">
        <v>45673</v>
      </c>
      <c r="F1074" s="92">
        <v>45701</v>
      </c>
      <c r="G1074" s="16"/>
      <c r="H1074" s="20"/>
      <c r="I1074" s="19"/>
      <c r="J1074" s="18"/>
      <c r="K1074" s="18"/>
      <c r="L1074" s="17"/>
      <c r="M1074" s="18"/>
      <c r="N1074" s="18"/>
    </row>
    <row r="1075" spans="1:14" x14ac:dyDescent="0.25">
      <c r="A1075" s="92">
        <v>45672</v>
      </c>
      <c r="B1075" s="51" t="s">
        <v>49</v>
      </c>
      <c r="C1075" s="52" t="s">
        <v>34</v>
      </c>
      <c r="D1075" s="52" t="s">
        <v>15</v>
      </c>
      <c r="E1075" s="92">
        <v>45673</v>
      </c>
      <c r="F1075" s="92">
        <v>45764</v>
      </c>
      <c r="G1075" s="16">
        <v>60000000</v>
      </c>
      <c r="H1075" s="20">
        <v>1.1200000000000001</v>
      </c>
      <c r="I1075" s="19">
        <v>171374000</v>
      </c>
      <c r="J1075" s="18">
        <v>0.5</v>
      </c>
      <c r="K1075" s="18">
        <v>1.01</v>
      </c>
      <c r="L1075" s="17">
        <v>60000000</v>
      </c>
      <c r="M1075" s="18">
        <v>0.96</v>
      </c>
      <c r="N1075" s="18">
        <v>0.93254169243875962</v>
      </c>
    </row>
    <row r="1076" spans="1:14" x14ac:dyDescent="0.25">
      <c r="A1076" s="92">
        <v>45672</v>
      </c>
      <c r="B1076" s="51" t="s">
        <v>49</v>
      </c>
      <c r="C1076" s="52" t="s">
        <v>34</v>
      </c>
      <c r="D1076" s="52" t="s">
        <v>16</v>
      </c>
      <c r="E1076" s="92">
        <v>45673</v>
      </c>
      <c r="F1076" s="92">
        <v>45855</v>
      </c>
      <c r="G1076" s="16">
        <v>30000000</v>
      </c>
      <c r="H1076" s="20">
        <v>1.1599999999999999</v>
      </c>
      <c r="I1076" s="19">
        <v>40505000</v>
      </c>
      <c r="J1076" s="18">
        <v>1.1200000000000001</v>
      </c>
      <c r="K1076" s="18">
        <v>1.1599999999999999</v>
      </c>
      <c r="L1076" s="17">
        <v>30000000</v>
      </c>
      <c r="M1076" s="18">
        <v>1.1299999999999999</v>
      </c>
      <c r="N1076" s="18">
        <v>1.133782771535581</v>
      </c>
    </row>
    <row r="1077" spans="1:14" x14ac:dyDescent="0.25">
      <c r="A1077" s="92">
        <v>45672</v>
      </c>
      <c r="B1077" s="51" t="s">
        <v>49</v>
      </c>
      <c r="C1077" s="52" t="s">
        <v>34</v>
      </c>
      <c r="D1077" s="52" t="s">
        <v>17</v>
      </c>
      <c r="E1077" s="92">
        <v>45673</v>
      </c>
      <c r="F1077" s="92">
        <v>46037</v>
      </c>
      <c r="G1077" s="16">
        <v>30000000</v>
      </c>
      <c r="H1077" s="20">
        <v>1.18</v>
      </c>
      <c r="I1077" s="19">
        <v>25000000</v>
      </c>
      <c r="J1077" s="18">
        <v>1.17</v>
      </c>
      <c r="K1077" s="18">
        <v>1.17</v>
      </c>
      <c r="L1077" s="17">
        <v>25000000</v>
      </c>
      <c r="M1077" s="18">
        <v>1.17</v>
      </c>
      <c r="N1077" s="18">
        <v>1.17</v>
      </c>
    </row>
    <row r="1078" spans="1:14" x14ac:dyDescent="0.25">
      <c r="A1078" s="92">
        <v>45679</v>
      </c>
      <c r="B1078" s="51" t="s">
        <v>49</v>
      </c>
      <c r="C1078" s="52" t="s">
        <v>35</v>
      </c>
      <c r="D1078" s="52" t="s">
        <v>12</v>
      </c>
      <c r="E1078" s="92">
        <v>45680</v>
      </c>
      <c r="F1078" s="92">
        <v>45687</v>
      </c>
      <c r="G1078" s="16">
        <v>800000000000</v>
      </c>
      <c r="H1078" s="20">
        <v>1</v>
      </c>
      <c r="I1078" s="19">
        <v>618000000000</v>
      </c>
      <c r="J1078" s="18">
        <v>0.9</v>
      </c>
      <c r="K1078" s="18">
        <v>1</v>
      </c>
      <c r="L1078" s="17">
        <v>618000000000</v>
      </c>
      <c r="M1078" s="18">
        <v>1</v>
      </c>
      <c r="N1078" s="18">
        <v>0.98980582524271843</v>
      </c>
    </row>
    <row r="1079" spans="1:14" x14ac:dyDescent="0.25">
      <c r="A1079" s="92">
        <v>45679</v>
      </c>
      <c r="B1079" s="51" t="s">
        <v>49</v>
      </c>
      <c r="C1079" s="52" t="s">
        <v>35</v>
      </c>
      <c r="D1079" s="52" t="s">
        <v>13</v>
      </c>
      <c r="E1079" s="92">
        <v>45680</v>
      </c>
      <c r="F1079" s="92">
        <v>45694</v>
      </c>
      <c r="G1079" s="16"/>
      <c r="H1079" s="20"/>
      <c r="I1079" s="19"/>
      <c r="J1079" s="18"/>
      <c r="K1079" s="18"/>
      <c r="L1079" s="17"/>
      <c r="M1079" s="18"/>
      <c r="N1079" s="18"/>
    </row>
    <row r="1080" spans="1:14" x14ac:dyDescent="0.25">
      <c r="A1080" s="92">
        <v>45679</v>
      </c>
      <c r="B1080" s="51" t="s">
        <v>49</v>
      </c>
      <c r="C1080" s="52" t="s">
        <v>35</v>
      </c>
      <c r="D1080" s="52" t="s">
        <v>14</v>
      </c>
      <c r="E1080" s="92">
        <v>45680</v>
      </c>
      <c r="F1080" s="92">
        <v>45708</v>
      </c>
      <c r="G1080" s="16"/>
      <c r="H1080" s="20"/>
      <c r="I1080" s="19"/>
      <c r="J1080" s="18"/>
      <c r="K1080" s="18"/>
      <c r="L1080" s="17"/>
      <c r="M1080" s="18"/>
      <c r="N1080" s="18"/>
    </row>
    <row r="1081" spans="1:14" x14ac:dyDescent="0.25">
      <c r="A1081" s="92">
        <v>45679</v>
      </c>
      <c r="B1081" s="51" t="s">
        <v>49</v>
      </c>
      <c r="C1081" s="52" t="s">
        <v>35</v>
      </c>
      <c r="D1081" s="52" t="s">
        <v>15</v>
      </c>
      <c r="E1081" s="92">
        <v>45680</v>
      </c>
      <c r="F1081" s="92">
        <v>45771</v>
      </c>
      <c r="G1081" s="16">
        <v>140000000000</v>
      </c>
      <c r="H1081" s="20">
        <v>1.33</v>
      </c>
      <c r="I1081" s="19">
        <v>50600000000</v>
      </c>
      <c r="J1081" s="18">
        <v>0.5</v>
      </c>
      <c r="K1081" s="18">
        <v>1.33</v>
      </c>
      <c r="L1081" s="17">
        <v>50600000000</v>
      </c>
      <c r="M1081" s="18">
        <v>1.33</v>
      </c>
      <c r="N1081" s="18">
        <v>1.3201581027667979</v>
      </c>
    </row>
    <row r="1082" spans="1:14" x14ac:dyDescent="0.25">
      <c r="A1082" s="92">
        <v>45679</v>
      </c>
      <c r="B1082" s="51" t="s">
        <v>49</v>
      </c>
      <c r="C1082" s="52" t="s">
        <v>35</v>
      </c>
      <c r="D1082" s="52" t="s">
        <v>16</v>
      </c>
      <c r="E1082" s="92">
        <v>45680</v>
      </c>
      <c r="F1082" s="92">
        <v>45862</v>
      </c>
      <c r="G1082" s="16">
        <v>60000000000</v>
      </c>
      <c r="H1082" s="20">
        <v>1.38</v>
      </c>
      <c r="I1082" s="19">
        <v>1200000000</v>
      </c>
      <c r="J1082" s="18">
        <v>0.9</v>
      </c>
      <c r="K1082" s="18">
        <v>1.38</v>
      </c>
      <c r="L1082" s="17">
        <v>1200000000</v>
      </c>
      <c r="M1082" s="18">
        <v>1.38</v>
      </c>
      <c r="N1082" s="18">
        <v>0.98</v>
      </c>
    </row>
    <row r="1083" spans="1:14" x14ac:dyDescent="0.25">
      <c r="A1083" s="92">
        <v>45679</v>
      </c>
      <c r="B1083" s="51" t="s">
        <v>49</v>
      </c>
      <c r="C1083" s="52" t="s">
        <v>35</v>
      </c>
      <c r="D1083" s="52" t="s">
        <v>17</v>
      </c>
      <c r="E1083" s="92">
        <v>45680</v>
      </c>
      <c r="F1083" s="92">
        <v>46044</v>
      </c>
      <c r="G1083" s="16"/>
      <c r="H1083" s="20"/>
      <c r="I1083" s="19"/>
      <c r="J1083" s="18"/>
      <c r="K1083" s="18"/>
      <c r="L1083" s="17"/>
      <c r="M1083" s="18"/>
      <c r="N1083" s="18"/>
    </row>
    <row r="1084" spans="1:14" x14ac:dyDescent="0.25">
      <c r="A1084" s="92">
        <v>45679</v>
      </c>
      <c r="B1084" s="51" t="s">
        <v>50</v>
      </c>
      <c r="C1084" s="52" t="s">
        <v>35</v>
      </c>
      <c r="D1084" s="52" t="s">
        <v>53</v>
      </c>
      <c r="E1084" s="92">
        <v>45681</v>
      </c>
      <c r="F1084" s="92">
        <v>46046</v>
      </c>
      <c r="G1084" s="16" t="s">
        <v>54</v>
      </c>
      <c r="H1084" s="20">
        <v>2.8</v>
      </c>
      <c r="I1084" s="19">
        <v>25000000000</v>
      </c>
      <c r="J1084" s="18">
        <v>3</v>
      </c>
      <c r="K1084" s="18">
        <v>4</v>
      </c>
      <c r="L1084" s="17">
        <v>24000000000</v>
      </c>
      <c r="M1084" s="21"/>
      <c r="N1084" s="18">
        <v>3.2</v>
      </c>
    </row>
    <row r="1085" spans="1:14" x14ac:dyDescent="0.25">
      <c r="A1085" s="92">
        <v>45679</v>
      </c>
      <c r="B1085" s="51" t="s">
        <v>49</v>
      </c>
      <c r="C1085" s="52" t="s">
        <v>34</v>
      </c>
      <c r="D1085" s="52" t="s">
        <v>12</v>
      </c>
      <c r="E1085" s="92">
        <v>45680</v>
      </c>
      <c r="F1085" s="92">
        <v>45687</v>
      </c>
      <c r="G1085" s="16"/>
      <c r="H1085" s="20"/>
      <c r="I1085" s="19"/>
      <c r="J1085" s="18"/>
      <c r="K1085" s="18"/>
      <c r="L1085" s="17"/>
      <c r="M1085" s="18"/>
      <c r="N1085" s="18"/>
    </row>
    <row r="1086" spans="1:14" x14ac:dyDescent="0.25">
      <c r="A1086" s="92">
        <v>45679</v>
      </c>
      <c r="B1086" s="51" t="s">
        <v>49</v>
      </c>
      <c r="C1086" s="52" t="s">
        <v>34</v>
      </c>
      <c r="D1086" s="52" t="s">
        <v>13</v>
      </c>
      <c r="E1086" s="92">
        <v>45680</v>
      </c>
      <c r="F1086" s="92">
        <v>45694</v>
      </c>
      <c r="G1086" s="16"/>
      <c r="H1086" s="20"/>
      <c r="I1086" s="19"/>
      <c r="J1086" s="18"/>
      <c r="K1086" s="18"/>
      <c r="L1086" s="17"/>
      <c r="M1086" s="18"/>
      <c r="N1086" s="18"/>
    </row>
    <row r="1087" spans="1:14" x14ac:dyDescent="0.25">
      <c r="A1087" s="92">
        <v>45679</v>
      </c>
      <c r="B1087" s="51" t="s">
        <v>49</v>
      </c>
      <c r="C1087" s="52" t="s">
        <v>34</v>
      </c>
      <c r="D1087" s="52" t="s">
        <v>14</v>
      </c>
      <c r="E1087" s="92">
        <v>45680</v>
      </c>
      <c r="F1087" s="92">
        <v>45708</v>
      </c>
      <c r="G1087" s="16"/>
      <c r="H1087" s="20"/>
      <c r="I1087" s="19"/>
      <c r="J1087" s="18"/>
      <c r="K1087" s="18"/>
      <c r="L1087" s="17"/>
      <c r="M1087" s="18"/>
      <c r="N1087" s="18"/>
    </row>
    <row r="1088" spans="1:14" x14ac:dyDescent="0.25">
      <c r="A1088" s="92">
        <v>45679</v>
      </c>
      <c r="B1088" s="51" t="s">
        <v>49</v>
      </c>
      <c r="C1088" s="52" t="s">
        <v>34</v>
      </c>
      <c r="D1088" s="52" t="s">
        <v>15</v>
      </c>
      <c r="E1088" s="92">
        <v>45680</v>
      </c>
      <c r="F1088" s="92">
        <v>45771</v>
      </c>
      <c r="G1088" s="16">
        <v>60000000</v>
      </c>
      <c r="H1088" s="20">
        <v>1.1200000000000001</v>
      </c>
      <c r="I1088" s="19">
        <v>108644000</v>
      </c>
      <c r="J1088" s="18">
        <v>0.5</v>
      </c>
      <c r="K1088" s="18">
        <v>1</v>
      </c>
      <c r="L1088" s="17">
        <v>60000000</v>
      </c>
      <c r="M1088" s="18">
        <v>0.96</v>
      </c>
      <c r="N1088" s="18">
        <v>0.95309082876182771</v>
      </c>
    </row>
    <row r="1089" spans="1:14" x14ac:dyDescent="0.25">
      <c r="A1089" s="92">
        <v>45679</v>
      </c>
      <c r="B1089" s="51" t="s">
        <v>49</v>
      </c>
      <c r="C1089" s="52" t="s">
        <v>34</v>
      </c>
      <c r="D1089" s="52" t="s">
        <v>16</v>
      </c>
      <c r="E1089" s="92">
        <v>45680</v>
      </c>
      <c r="F1089" s="92">
        <v>45862</v>
      </c>
      <c r="G1089" s="16">
        <v>30000000</v>
      </c>
      <c r="H1089" s="20">
        <v>1.1599999999999999</v>
      </c>
      <c r="I1089" s="19">
        <v>20400000</v>
      </c>
      <c r="J1089" s="18">
        <v>0.9</v>
      </c>
      <c r="K1089" s="18">
        <v>1.1499999999999999</v>
      </c>
      <c r="L1089" s="17">
        <v>20400000</v>
      </c>
      <c r="M1089" s="18">
        <v>1.1499999999999999</v>
      </c>
      <c r="N1089" s="18">
        <v>1.1333333333333331</v>
      </c>
    </row>
    <row r="1090" spans="1:14" x14ac:dyDescent="0.25">
      <c r="A1090" s="92">
        <v>45679</v>
      </c>
      <c r="B1090" s="51" t="s">
        <v>49</v>
      </c>
      <c r="C1090" s="52" t="s">
        <v>34</v>
      </c>
      <c r="D1090" s="52" t="s">
        <v>17</v>
      </c>
      <c r="E1090" s="92">
        <v>45680</v>
      </c>
      <c r="F1090" s="92">
        <v>46044</v>
      </c>
      <c r="G1090" s="16">
        <v>30000000</v>
      </c>
      <c r="H1090" s="20">
        <v>1.18</v>
      </c>
      <c r="I1090" s="19">
        <v>23150000</v>
      </c>
      <c r="J1090" s="18">
        <v>1.05</v>
      </c>
      <c r="K1090" s="18">
        <v>1.18</v>
      </c>
      <c r="L1090" s="17">
        <v>23150000</v>
      </c>
      <c r="M1090" s="18">
        <v>1.18</v>
      </c>
      <c r="N1090" s="18">
        <v>1.162591792656587</v>
      </c>
    </row>
    <row r="1091" spans="1:14" x14ac:dyDescent="0.25">
      <c r="A1091" s="92">
        <v>45686</v>
      </c>
      <c r="B1091" s="51" t="s">
        <v>49</v>
      </c>
      <c r="C1091" s="52" t="s">
        <v>35</v>
      </c>
      <c r="D1091" s="52" t="s">
        <v>12</v>
      </c>
      <c r="E1091" s="92">
        <v>45687</v>
      </c>
      <c r="F1091" s="92">
        <v>45694</v>
      </c>
      <c r="G1091" s="16">
        <v>800000000000</v>
      </c>
      <c r="H1091" s="20">
        <v>1</v>
      </c>
      <c r="I1091" s="19">
        <v>120000000000</v>
      </c>
      <c r="J1091" s="18">
        <v>0.9</v>
      </c>
      <c r="K1091" s="18">
        <v>1</v>
      </c>
      <c r="L1091" s="17">
        <v>120000000000</v>
      </c>
      <c r="M1091" s="18">
        <v>1</v>
      </c>
      <c r="N1091" s="18">
        <v>0.97499999999999998</v>
      </c>
    </row>
    <row r="1092" spans="1:14" x14ac:dyDescent="0.25">
      <c r="A1092" s="92">
        <v>45686</v>
      </c>
      <c r="B1092" s="51" t="s">
        <v>49</v>
      </c>
      <c r="C1092" s="52" t="s">
        <v>35</v>
      </c>
      <c r="D1092" s="52" t="s">
        <v>13</v>
      </c>
      <c r="E1092" s="92">
        <v>45687</v>
      </c>
      <c r="F1092" s="92">
        <v>45701</v>
      </c>
      <c r="G1092" s="16"/>
      <c r="H1092" s="20"/>
      <c r="I1092" s="19"/>
      <c r="J1092" s="18"/>
      <c r="K1092" s="18"/>
      <c r="L1092" s="17"/>
      <c r="M1092" s="18"/>
      <c r="N1092" s="18"/>
    </row>
    <row r="1093" spans="1:14" x14ac:dyDescent="0.25">
      <c r="A1093" s="92">
        <v>45686</v>
      </c>
      <c r="B1093" s="51" t="s">
        <v>49</v>
      </c>
      <c r="C1093" s="52" t="s">
        <v>35</v>
      </c>
      <c r="D1093" s="52" t="s">
        <v>14</v>
      </c>
      <c r="E1093" s="92">
        <v>45687</v>
      </c>
      <c r="F1093" s="92">
        <v>45715</v>
      </c>
      <c r="G1093" s="16"/>
      <c r="H1093" s="20"/>
      <c r="I1093" s="19"/>
      <c r="J1093" s="18"/>
      <c r="K1093" s="18"/>
      <c r="L1093" s="17"/>
      <c r="M1093" s="18"/>
      <c r="N1093" s="18"/>
    </row>
    <row r="1094" spans="1:14" x14ac:dyDescent="0.25">
      <c r="A1094" s="92">
        <v>45686</v>
      </c>
      <c r="B1094" s="51" t="s">
        <v>49</v>
      </c>
      <c r="C1094" s="52" t="s">
        <v>35</v>
      </c>
      <c r="D1094" s="52" t="s">
        <v>15</v>
      </c>
      <c r="E1094" s="92">
        <v>45687</v>
      </c>
      <c r="F1094" s="92">
        <v>45778</v>
      </c>
      <c r="G1094" s="16">
        <v>140000000000</v>
      </c>
      <c r="H1094" s="20">
        <v>1.1499999999999999</v>
      </c>
      <c r="I1094" s="19">
        <v>1830000000</v>
      </c>
      <c r="J1094" s="18">
        <v>0.55000000000000004</v>
      </c>
      <c r="K1094" s="18">
        <v>1</v>
      </c>
      <c r="L1094" s="17">
        <v>1830000000</v>
      </c>
      <c r="M1094" s="18">
        <v>1</v>
      </c>
      <c r="N1094" s="18">
        <v>0.59918032786885245</v>
      </c>
    </row>
    <row r="1095" spans="1:14" x14ac:dyDescent="0.25">
      <c r="A1095" s="92">
        <v>45686</v>
      </c>
      <c r="B1095" s="51" t="s">
        <v>49</v>
      </c>
      <c r="C1095" s="52" t="s">
        <v>35</v>
      </c>
      <c r="D1095" s="52" t="s">
        <v>16</v>
      </c>
      <c r="E1095" s="92">
        <v>45687</v>
      </c>
      <c r="F1095" s="92">
        <v>45869</v>
      </c>
      <c r="G1095" s="16">
        <v>60000000000</v>
      </c>
      <c r="H1095" s="20">
        <v>1.3</v>
      </c>
      <c r="I1095" s="19"/>
      <c r="J1095" s="18"/>
      <c r="K1095" s="18"/>
      <c r="L1095" s="17"/>
      <c r="M1095" s="18"/>
      <c r="N1095" s="18"/>
    </row>
    <row r="1096" spans="1:14" x14ac:dyDescent="0.25">
      <c r="A1096" s="92">
        <v>45686</v>
      </c>
      <c r="B1096" s="51" t="s">
        <v>49</v>
      </c>
      <c r="C1096" s="52" t="s">
        <v>35</v>
      </c>
      <c r="D1096" s="52" t="s">
        <v>17</v>
      </c>
      <c r="E1096" s="92">
        <v>45687</v>
      </c>
      <c r="F1096" s="92">
        <v>46051</v>
      </c>
      <c r="G1096" s="16"/>
      <c r="H1096" s="20"/>
      <c r="I1096" s="19"/>
      <c r="J1096" s="18"/>
      <c r="K1096" s="18"/>
      <c r="L1096" s="17"/>
      <c r="M1096" s="18"/>
      <c r="N1096" s="18"/>
    </row>
    <row r="1097" spans="1:14" x14ac:dyDescent="0.25">
      <c r="A1097" s="92">
        <v>45686</v>
      </c>
      <c r="B1097" s="51" t="s">
        <v>49</v>
      </c>
      <c r="C1097" s="52" t="s">
        <v>34</v>
      </c>
      <c r="D1097" s="52" t="s">
        <v>12</v>
      </c>
      <c r="E1097" s="92">
        <v>45687</v>
      </c>
      <c r="F1097" s="92">
        <v>45694</v>
      </c>
      <c r="G1097" s="16"/>
      <c r="H1097" s="20"/>
      <c r="I1097" s="19"/>
      <c r="J1097" s="18"/>
      <c r="K1097" s="18"/>
      <c r="L1097" s="17"/>
      <c r="M1097" s="18"/>
      <c r="N1097" s="18"/>
    </row>
    <row r="1098" spans="1:14" x14ac:dyDescent="0.25">
      <c r="A1098" s="92">
        <v>45686</v>
      </c>
      <c r="B1098" s="51" t="s">
        <v>49</v>
      </c>
      <c r="C1098" s="52" t="s">
        <v>34</v>
      </c>
      <c r="D1098" s="52" t="s">
        <v>13</v>
      </c>
      <c r="E1098" s="92">
        <v>45687</v>
      </c>
      <c r="F1098" s="92">
        <v>45701</v>
      </c>
      <c r="G1098" s="16"/>
      <c r="H1098" s="20"/>
      <c r="I1098" s="19"/>
      <c r="J1098" s="18"/>
      <c r="K1098" s="18"/>
      <c r="L1098" s="17"/>
      <c r="M1098" s="18"/>
      <c r="N1098" s="18"/>
    </row>
    <row r="1099" spans="1:14" x14ac:dyDescent="0.25">
      <c r="A1099" s="92">
        <v>45686</v>
      </c>
      <c r="B1099" s="51" t="s">
        <v>49</v>
      </c>
      <c r="C1099" s="52" t="s">
        <v>34</v>
      </c>
      <c r="D1099" s="52" t="s">
        <v>14</v>
      </c>
      <c r="E1099" s="92">
        <v>45687</v>
      </c>
      <c r="F1099" s="92">
        <v>45715</v>
      </c>
      <c r="G1099" s="16"/>
      <c r="H1099" s="20"/>
      <c r="I1099" s="19"/>
      <c r="J1099" s="18"/>
      <c r="K1099" s="18"/>
      <c r="L1099" s="17"/>
      <c r="M1099" s="18"/>
      <c r="N1099" s="18"/>
    </row>
    <row r="1100" spans="1:14" x14ac:dyDescent="0.25">
      <c r="A1100" s="92">
        <v>45686</v>
      </c>
      <c r="B1100" s="51" t="s">
        <v>49</v>
      </c>
      <c r="C1100" s="52" t="s">
        <v>34</v>
      </c>
      <c r="D1100" s="52" t="s">
        <v>15</v>
      </c>
      <c r="E1100" s="92">
        <v>45687</v>
      </c>
      <c r="F1100" s="92">
        <v>45778</v>
      </c>
      <c r="G1100" s="16">
        <v>60000000</v>
      </c>
      <c r="H1100" s="20">
        <v>0.9</v>
      </c>
      <c r="I1100" s="19">
        <v>103315000</v>
      </c>
      <c r="J1100" s="18">
        <v>0.45</v>
      </c>
      <c r="K1100" s="18">
        <v>0.9</v>
      </c>
      <c r="L1100" s="17">
        <v>60000000</v>
      </c>
      <c r="M1100" s="18">
        <v>0.89</v>
      </c>
      <c r="N1100" s="18">
        <v>0.8242389778831728</v>
      </c>
    </row>
    <row r="1101" spans="1:14" x14ac:dyDescent="0.25">
      <c r="A1101" s="92">
        <v>45686</v>
      </c>
      <c r="B1101" s="51" t="s">
        <v>49</v>
      </c>
      <c r="C1101" s="52" t="s">
        <v>34</v>
      </c>
      <c r="D1101" s="52" t="s">
        <v>16</v>
      </c>
      <c r="E1101" s="92">
        <v>45687</v>
      </c>
      <c r="F1101" s="92">
        <v>45869</v>
      </c>
      <c r="G1101" s="16">
        <v>30000000</v>
      </c>
      <c r="H1101" s="20">
        <v>1</v>
      </c>
      <c r="I1101" s="19">
        <v>42000000</v>
      </c>
      <c r="J1101" s="18">
        <v>0.99</v>
      </c>
      <c r="K1101" s="18">
        <v>1</v>
      </c>
      <c r="L1101" s="17">
        <v>30000000</v>
      </c>
      <c r="M1101" s="18">
        <v>0.99</v>
      </c>
      <c r="N1101" s="18">
        <v>0.99285714285714288</v>
      </c>
    </row>
    <row r="1102" spans="1:14" x14ac:dyDescent="0.25">
      <c r="A1102" s="92">
        <v>45686</v>
      </c>
      <c r="B1102" s="51" t="s">
        <v>49</v>
      </c>
      <c r="C1102" s="52" t="s">
        <v>34</v>
      </c>
      <c r="D1102" s="52" t="s">
        <v>17</v>
      </c>
      <c r="E1102" s="92">
        <v>45687</v>
      </c>
      <c r="F1102" s="92">
        <v>46051</v>
      </c>
      <c r="G1102" s="16">
        <v>30000000</v>
      </c>
      <c r="H1102" s="20">
        <v>1.05</v>
      </c>
      <c r="I1102" s="19">
        <v>32000000</v>
      </c>
      <c r="J1102" s="18">
        <v>1.05</v>
      </c>
      <c r="K1102" s="18">
        <v>1.05</v>
      </c>
      <c r="L1102" s="17">
        <v>30000000</v>
      </c>
      <c r="M1102" s="18">
        <v>1.05</v>
      </c>
      <c r="N1102" s="18">
        <v>1.05</v>
      </c>
    </row>
    <row r="1103" spans="1:14" x14ac:dyDescent="0.25">
      <c r="A1103" s="92">
        <v>45693</v>
      </c>
      <c r="B1103" s="51" t="s">
        <v>49</v>
      </c>
      <c r="C1103" s="52" t="s">
        <v>35</v>
      </c>
      <c r="D1103" s="52" t="s">
        <v>12</v>
      </c>
      <c r="E1103" s="92">
        <v>45694</v>
      </c>
      <c r="F1103" s="92">
        <v>45701</v>
      </c>
      <c r="G1103" s="16">
        <v>800000000000</v>
      </c>
      <c r="H1103" s="20">
        <v>1</v>
      </c>
      <c r="I1103" s="19">
        <v>638000000000</v>
      </c>
      <c r="J1103" s="18">
        <v>0.9</v>
      </c>
      <c r="K1103" s="18">
        <v>1</v>
      </c>
      <c r="L1103" s="17">
        <v>638000000000</v>
      </c>
      <c r="M1103" s="18">
        <v>1</v>
      </c>
      <c r="N1103" s="18">
        <v>0.9898119122257053</v>
      </c>
    </row>
    <row r="1104" spans="1:14" x14ac:dyDescent="0.25">
      <c r="A1104" s="92">
        <v>45693</v>
      </c>
      <c r="B1104" s="51" t="s">
        <v>49</v>
      </c>
      <c r="C1104" s="52" t="s">
        <v>35</v>
      </c>
      <c r="D1104" s="52" t="s">
        <v>13</v>
      </c>
      <c r="E1104" s="92">
        <v>45694</v>
      </c>
      <c r="F1104" s="92">
        <v>45708</v>
      </c>
      <c r="G1104" s="16"/>
      <c r="H1104" s="20"/>
      <c r="I1104" s="19"/>
      <c r="J1104" s="18"/>
      <c r="K1104" s="18"/>
      <c r="L1104" s="17"/>
      <c r="M1104" s="18"/>
      <c r="N1104" s="18"/>
    </row>
    <row r="1105" spans="1:14" x14ac:dyDescent="0.25">
      <c r="A1105" s="92">
        <v>45693</v>
      </c>
      <c r="B1105" s="51" t="s">
        <v>49</v>
      </c>
      <c r="C1105" s="52" t="s">
        <v>35</v>
      </c>
      <c r="D1105" s="52" t="s">
        <v>14</v>
      </c>
      <c r="E1105" s="92">
        <v>45694</v>
      </c>
      <c r="F1105" s="92">
        <v>45722</v>
      </c>
      <c r="G1105" s="16"/>
      <c r="H1105" s="20"/>
      <c r="I1105" s="19"/>
      <c r="J1105" s="18"/>
      <c r="K1105" s="18"/>
      <c r="L1105" s="17"/>
      <c r="M1105" s="18"/>
      <c r="N1105" s="18"/>
    </row>
    <row r="1106" spans="1:14" x14ac:dyDescent="0.25">
      <c r="A1106" s="92">
        <v>45693</v>
      </c>
      <c r="B1106" s="51" t="s">
        <v>49</v>
      </c>
      <c r="C1106" s="52" t="s">
        <v>35</v>
      </c>
      <c r="D1106" s="52" t="s">
        <v>15</v>
      </c>
      <c r="E1106" s="92">
        <v>45694</v>
      </c>
      <c r="F1106" s="92">
        <v>45785</v>
      </c>
      <c r="G1106" s="16">
        <v>140000000000</v>
      </c>
      <c r="H1106" s="20">
        <v>1.1499999999999999</v>
      </c>
      <c r="I1106" s="19">
        <v>100000000000</v>
      </c>
      <c r="J1106" s="18">
        <v>1.1499999999999999</v>
      </c>
      <c r="K1106" s="18">
        <v>1.1499999999999999</v>
      </c>
      <c r="L1106" s="17">
        <v>100000000000</v>
      </c>
      <c r="M1106" s="18">
        <v>1.1499999999999999</v>
      </c>
      <c r="N1106" s="18">
        <v>1.1499999999999999</v>
      </c>
    </row>
    <row r="1107" spans="1:14" x14ac:dyDescent="0.25">
      <c r="A1107" s="92">
        <v>45693</v>
      </c>
      <c r="B1107" s="51" t="s">
        <v>49</v>
      </c>
      <c r="C1107" s="52" t="s">
        <v>35</v>
      </c>
      <c r="D1107" s="52" t="s">
        <v>16</v>
      </c>
      <c r="E1107" s="92">
        <v>45694</v>
      </c>
      <c r="F1107" s="92">
        <v>45876</v>
      </c>
      <c r="G1107" s="16">
        <v>60000000000</v>
      </c>
      <c r="H1107" s="20">
        <v>1.3</v>
      </c>
      <c r="I1107" s="19">
        <v>500000000</v>
      </c>
      <c r="J1107" s="18">
        <v>1.25</v>
      </c>
      <c r="K1107" s="18">
        <v>1.25</v>
      </c>
      <c r="L1107" s="17">
        <v>500000000</v>
      </c>
      <c r="M1107" s="18">
        <v>1.25</v>
      </c>
      <c r="N1107" s="18">
        <v>1.25</v>
      </c>
    </row>
    <row r="1108" spans="1:14" x14ac:dyDescent="0.25">
      <c r="A1108" s="92">
        <v>45693</v>
      </c>
      <c r="B1108" s="51" t="s">
        <v>49</v>
      </c>
      <c r="C1108" s="52" t="s">
        <v>35</v>
      </c>
      <c r="D1108" s="52" t="s">
        <v>17</v>
      </c>
      <c r="E1108" s="92">
        <v>45694</v>
      </c>
      <c r="F1108" s="92">
        <v>46058</v>
      </c>
      <c r="G1108" s="16"/>
      <c r="H1108" s="20"/>
      <c r="I1108" s="19"/>
      <c r="J1108" s="18"/>
      <c r="K1108" s="18"/>
      <c r="L1108" s="17"/>
      <c r="M1108" s="18"/>
      <c r="N1108" s="18"/>
    </row>
    <row r="1109" spans="1:14" x14ac:dyDescent="0.25">
      <c r="A1109" s="92">
        <v>45693</v>
      </c>
      <c r="B1109" s="51" t="s">
        <v>49</v>
      </c>
      <c r="C1109" s="52" t="s">
        <v>34</v>
      </c>
      <c r="D1109" s="52" t="s">
        <v>12</v>
      </c>
      <c r="E1109" s="92">
        <v>45694</v>
      </c>
      <c r="F1109" s="92">
        <v>45701</v>
      </c>
      <c r="G1109" s="16"/>
      <c r="H1109" s="20"/>
      <c r="I1109" s="19"/>
      <c r="J1109" s="18"/>
      <c r="K1109" s="18"/>
      <c r="L1109" s="17"/>
      <c r="M1109" s="18"/>
      <c r="N1109" s="18"/>
    </row>
    <row r="1110" spans="1:14" x14ac:dyDescent="0.25">
      <c r="A1110" s="92">
        <v>45693</v>
      </c>
      <c r="B1110" s="51" t="s">
        <v>49</v>
      </c>
      <c r="C1110" s="52" t="s">
        <v>34</v>
      </c>
      <c r="D1110" s="52" t="s">
        <v>13</v>
      </c>
      <c r="E1110" s="92">
        <v>45694</v>
      </c>
      <c r="F1110" s="92">
        <v>45708</v>
      </c>
      <c r="G1110" s="16"/>
      <c r="H1110" s="20"/>
      <c r="I1110" s="19"/>
      <c r="J1110" s="18"/>
      <c r="K1110" s="18"/>
      <c r="L1110" s="17"/>
      <c r="M1110" s="18"/>
      <c r="N1110" s="18"/>
    </row>
    <row r="1111" spans="1:14" x14ac:dyDescent="0.25">
      <c r="A1111" s="92">
        <v>45693</v>
      </c>
      <c r="B1111" s="51" t="s">
        <v>49</v>
      </c>
      <c r="C1111" s="52" t="s">
        <v>34</v>
      </c>
      <c r="D1111" s="52" t="s">
        <v>14</v>
      </c>
      <c r="E1111" s="92">
        <v>45694</v>
      </c>
      <c r="F1111" s="92">
        <v>45722</v>
      </c>
      <c r="G1111" s="16"/>
      <c r="H1111" s="20"/>
      <c r="I1111" s="19"/>
      <c r="J1111" s="18"/>
      <c r="K1111" s="18"/>
      <c r="L1111" s="17"/>
      <c r="M1111" s="18"/>
      <c r="N1111" s="18"/>
    </row>
    <row r="1112" spans="1:14" x14ac:dyDescent="0.25">
      <c r="A1112" s="92">
        <v>45693</v>
      </c>
      <c r="B1112" s="51" t="s">
        <v>49</v>
      </c>
      <c r="C1112" s="52" t="s">
        <v>34</v>
      </c>
      <c r="D1112" s="52" t="s">
        <v>15</v>
      </c>
      <c r="E1112" s="92">
        <v>45694</v>
      </c>
      <c r="F1112" s="92">
        <v>45785</v>
      </c>
      <c r="G1112" s="16">
        <v>60000000</v>
      </c>
      <c r="H1112" s="20">
        <v>0.9</v>
      </c>
      <c r="I1112" s="19">
        <v>119690000</v>
      </c>
      <c r="J1112" s="18">
        <v>0.6</v>
      </c>
      <c r="K1112" s="18">
        <v>0.9</v>
      </c>
      <c r="L1112" s="17">
        <v>60000000</v>
      </c>
      <c r="M1112" s="18">
        <v>0.89</v>
      </c>
      <c r="N1112" s="18">
        <v>0.86526861057732474</v>
      </c>
    </row>
    <row r="1113" spans="1:14" x14ac:dyDescent="0.25">
      <c r="A1113" s="92">
        <v>45693</v>
      </c>
      <c r="B1113" s="51" t="s">
        <v>49</v>
      </c>
      <c r="C1113" s="52" t="s">
        <v>34</v>
      </c>
      <c r="D1113" s="52" t="s">
        <v>16</v>
      </c>
      <c r="E1113" s="92">
        <v>45694</v>
      </c>
      <c r="F1113" s="92">
        <v>45876</v>
      </c>
      <c r="G1113" s="16">
        <v>30000000</v>
      </c>
      <c r="H1113" s="20">
        <v>1</v>
      </c>
      <c r="I1113" s="19">
        <v>42000000</v>
      </c>
      <c r="J1113" s="18">
        <v>0.99</v>
      </c>
      <c r="K1113" s="18">
        <v>0.99</v>
      </c>
      <c r="L1113" s="17">
        <v>30000000</v>
      </c>
      <c r="M1113" s="18">
        <v>0.99</v>
      </c>
      <c r="N1113" s="18">
        <v>0.99</v>
      </c>
    </row>
    <row r="1114" spans="1:14" x14ac:dyDescent="0.25">
      <c r="A1114" s="92">
        <v>45693</v>
      </c>
      <c r="B1114" s="51" t="s">
        <v>49</v>
      </c>
      <c r="C1114" s="52" t="s">
        <v>34</v>
      </c>
      <c r="D1114" s="52" t="s">
        <v>17</v>
      </c>
      <c r="E1114" s="92">
        <v>45694</v>
      </c>
      <c r="F1114" s="92">
        <v>46058</v>
      </c>
      <c r="G1114" s="16">
        <v>30000000</v>
      </c>
      <c r="H1114" s="20">
        <v>1.05</v>
      </c>
      <c r="I1114" s="19">
        <v>34600000</v>
      </c>
      <c r="J1114" s="18">
        <v>0.99</v>
      </c>
      <c r="K1114" s="18">
        <v>1.05</v>
      </c>
      <c r="L1114" s="17">
        <v>30000000</v>
      </c>
      <c r="M1114" s="18">
        <v>1.05</v>
      </c>
      <c r="N1114" s="18">
        <v>1.048959537572254</v>
      </c>
    </row>
    <row r="1115" spans="1:14" x14ac:dyDescent="0.25">
      <c r="A1115" s="92">
        <v>45700</v>
      </c>
      <c r="B1115" s="51" t="s">
        <v>49</v>
      </c>
      <c r="C1115" s="52" t="s">
        <v>35</v>
      </c>
      <c r="D1115" s="52" t="s">
        <v>12</v>
      </c>
      <c r="E1115" s="92">
        <v>45701</v>
      </c>
      <c r="F1115" s="92">
        <v>45708</v>
      </c>
      <c r="G1115" s="16">
        <v>800000000000</v>
      </c>
      <c r="H1115" s="20">
        <v>1</v>
      </c>
      <c r="I1115" s="19">
        <v>812000000000</v>
      </c>
      <c r="J1115" s="18">
        <v>0.9</v>
      </c>
      <c r="K1115" s="18">
        <v>1</v>
      </c>
      <c r="L1115" s="17">
        <v>800000000000</v>
      </c>
      <c r="M1115" s="18">
        <v>1</v>
      </c>
      <c r="N1115" s="18">
        <v>0.98639162561576355</v>
      </c>
    </row>
    <row r="1116" spans="1:14" x14ac:dyDescent="0.25">
      <c r="A1116" s="92">
        <v>45700</v>
      </c>
      <c r="B1116" s="51" t="s">
        <v>49</v>
      </c>
      <c r="C1116" s="52" t="s">
        <v>35</v>
      </c>
      <c r="D1116" s="52" t="s">
        <v>13</v>
      </c>
      <c r="E1116" s="92">
        <v>45701</v>
      </c>
      <c r="F1116" s="92">
        <v>45715</v>
      </c>
      <c r="G1116" s="16"/>
      <c r="H1116" s="20"/>
      <c r="I1116" s="19"/>
      <c r="J1116" s="18"/>
      <c r="K1116" s="18"/>
      <c r="L1116" s="17"/>
      <c r="M1116" s="18"/>
      <c r="N1116" s="18"/>
    </row>
    <row r="1117" spans="1:14" x14ac:dyDescent="0.25">
      <c r="A1117" s="92">
        <v>45700</v>
      </c>
      <c r="B1117" s="51" t="s">
        <v>49</v>
      </c>
      <c r="C1117" s="52" t="s">
        <v>35</v>
      </c>
      <c r="D1117" s="52" t="s">
        <v>14</v>
      </c>
      <c r="E1117" s="92">
        <v>45701</v>
      </c>
      <c r="F1117" s="92">
        <v>45729</v>
      </c>
      <c r="G1117" s="16"/>
      <c r="H1117" s="20"/>
      <c r="I1117" s="19"/>
      <c r="J1117" s="18"/>
      <c r="K1117" s="18"/>
      <c r="L1117" s="17"/>
      <c r="M1117" s="18"/>
      <c r="N1117" s="18"/>
    </row>
    <row r="1118" spans="1:14" x14ac:dyDescent="0.25">
      <c r="A1118" s="92">
        <v>45700</v>
      </c>
      <c r="B1118" s="51" t="s">
        <v>49</v>
      </c>
      <c r="C1118" s="52" t="s">
        <v>35</v>
      </c>
      <c r="D1118" s="52" t="s">
        <v>15</v>
      </c>
      <c r="E1118" s="92">
        <v>45701</v>
      </c>
      <c r="F1118" s="92">
        <v>45792</v>
      </c>
      <c r="G1118" s="16">
        <v>140000000000</v>
      </c>
      <c r="H1118" s="20">
        <v>1.1499999999999999</v>
      </c>
      <c r="I1118" s="19">
        <v>100000000000</v>
      </c>
      <c r="J1118" s="18">
        <v>1.1499999999999999</v>
      </c>
      <c r="K1118" s="18">
        <v>1.1499999999999999</v>
      </c>
      <c r="L1118" s="17">
        <v>100000000000</v>
      </c>
      <c r="M1118" s="18">
        <v>1.1499999999999999</v>
      </c>
      <c r="N1118" s="18">
        <v>1.1499999999999999</v>
      </c>
    </row>
    <row r="1119" spans="1:14" x14ac:dyDescent="0.25">
      <c r="A1119" s="92">
        <v>45700</v>
      </c>
      <c r="B1119" s="51" t="s">
        <v>49</v>
      </c>
      <c r="C1119" s="52" t="s">
        <v>35</v>
      </c>
      <c r="D1119" s="52" t="s">
        <v>16</v>
      </c>
      <c r="E1119" s="92">
        <v>45701</v>
      </c>
      <c r="F1119" s="92">
        <v>45883</v>
      </c>
      <c r="G1119" s="16">
        <v>60000000000</v>
      </c>
      <c r="H1119" s="20">
        <v>1.3</v>
      </c>
      <c r="I1119" s="19">
        <v>200000000</v>
      </c>
      <c r="J1119" s="18">
        <v>1.25</v>
      </c>
      <c r="K1119" s="18">
        <v>1.25</v>
      </c>
      <c r="L1119" s="17">
        <v>200000000</v>
      </c>
      <c r="M1119" s="18">
        <v>1.25</v>
      </c>
      <c r="N1119" s="18">
        <v>1.25</v>
      </c>
    </row>
    <row r="1120" spans="1:14" x14ac:dyDescent="0.25">
      <c r="A1120" s="92">
        <v>45700</v>
      </c>
      <c r="B1120" s="51" t="s">
        <v>49</v>
      </c>
      <c r="C1120" s="52" t="s">
        <v>35</v>
      </c>
      <c r="D1120" s="52" t="s">
        <v>17</v>
      </c>
      <c r="E1120" s="92">
        <v>45701</v>
      </c>
      <c r="F1120" s="92">
        <v>46065</v>
      </c>
      <c r="G1120" s="16"/>
      <c r="H1120" s="20"/>
      <c r="I1120" s="19"/>
      <c r="J1120" s="18"/>
      <c r="K1120" s="18"/>
      <c r="L1120" s="17"/>
      <c r="M1120" s="18"/>
      <c r="N1120" s="18"/>
    </row>
    <row r="1121" spans="1:14" x14ac:dyDescent="0.25">
      <c r="A1121" s="92">
        <v>45700</v>
      </c>
      <c r="B1121" s="51" t="s">
        <v>49</v>
      </c>
      <c r="C1121" s="52" t="s">
        <v>34</v>
      </c>
      <c r="D1121" s="52" t="s">
        <v>12</v>
      </c>
      <c r="E1121" s="92">
        <v>45701</v>
      </c>
      <c r="F1121" s="92">
        <v>45708</v>
      </c>
      <c r="G1121" s="16"/>
      <c r="H1121" s="20"/>
      <c r="I1121" s="19"/>
      <c r="J1121" s="18"/>
      <c r="K1121" s="18"/>
      <c r="L1121" s="17"/>
      <c r="M1121" s="18"/>
      <c r="N1121" s="18"/>
    </row>
    <row r="1122" spans="1:14" x14ac:dyDescent="0.25">
      <c r="A1122" s="92">
        <v>45700</v>
      </c>
      <c r="B1122" s="51" t="s">
        <v>49</v>
      </c>
      <c r="C1122" s="52" t="s">
        <v>34</v>
      </c>
      <c r="D1122" s="52" t="s">
        <v>13</v>
      </c>
      <c r="E1122" s="92">
        <v>45701</v>
      </c>
      <c r="F1122" s="92">
        <v>45715</v>
      </c>
      <c r="G1122" s="16"/>
      <c r="H1122" s="20"/>
      <c r="I1122" s="19"/>
      <c r="J1122" s="18"/>
      <c r="K1122" s="18"/>
      <c r="L1122" s="17"/>
      <c r="M1122" s="18"/>
      <c r="N1122" s="18"/>
    </row>
    <row r="1123" spans="1:14" x14ac:dyDescent="0.25">
      <c r="A1123" s="92">
        <v>45700</v>
      </c>
      <c r="B1123" s="51" t="s">
        <v>49</v>
      </c>
      <c r="C1123" s="52" t="s">
        <v>34</v>
      </c>
      <c r="D1123" s="52" t="s">
        <v>14</v>
      </c>
      <c r="E1123" s="92">
        <v>45701</v>
      </c>
      <c r="F1123" s="92">
        <v>45729</v>
      </c>
      <c r="G1123" s="16"/>
      <c r="H1123" s="20"/>
      <c r="I1123" s="19"/>
      <c r="J1123" s="18"/>
      <c r="K1123" s="18"/>
      <c r="L1123" s="17"/>
      <c r="M1123" s="18"/>
      <c r="N1123" s="18"/>
    </row>
    <row r="1124" spans="1:14" x14ac:dyDescent="0.25">
      <c r="A1124" s="92">
        <v>45700</v>
      </c>
      <c r="B1124" s="51" t="s">
        <v>49</v>
      </c>
      <c r="C1124" s="52" t="s">
        <v>34</v>
      </c>
      <c r="D1124" s="52" t="s">
        <v>15</v>
      </c>
      <c r="E1124" s="92">
        <v>45701</v>
      </c>
      <c r="F1124" s="92">
        <v>45792</v>
      </c>
      <c r="G1124" s="16">
        <v>60000000</v>
      </c>
      <c r="H1124" s="20">
        <v>0.9</v>
      </c>
      <c r="I1124" s="19">
        <v>145000000</v>
      </c>
      <c r="J1124" s="18">
        <v>0.8</v>
      </c>
      <c r="K1124" s="18">
        <v>0.89</v>
      </c>
      <c r="L1124" s="17">
        <v>60000000</v>
      </c>
      <c r="M1124" s="18">
        <v>0.85</v>
      </c>
      <c r="N1124" s="18">
        <v>0.84151724137931039</v>
      </c>
    </row>
    <row r="1125" spans="1:14" x14ac:dyDescent="0.25">
      <c r="A1125" s="92">
        <v>45700</v>
      </c>
      <c r="B1125" s="51" t="s">
        <v>49</v>
      </c>
      <c r="C1125" s="52" t="s">
        <v>34</v>
      </c>
      <c r="D1125" s="52" t="s">
        <v>16</v>
      </c>
      <c r="E1125" s="92">
        <v>45701</v>
      </c>
      <c r="F1125" s="92">
        <v>45883</v>
      </c>
      <c r="G1125" s="16">
        <v>30000000</v>
      </c>
      <c r="H1125" s="20">
        <v>1</v>
      </c>
      <c r="I1125" s="19">
        <v>32000000</v>
      </c>
      <c r="J1125" s="18">
        <v>0.97</v>
      </c>
      <c r="K1125" s="18">
        <v>0.99</v>
      </c>
      <c r="L1125" s="17">
        <v>30000000</v>
      </c>
      <c r="M1125" s="18">
        <v>0.99</v>
      </c>
      <c r="N1125" s="18">
        <v>0.97750000000000004</v>
      </c>
    </row>
    <row r="1126" spans="1:14" x14ac:dyDescent="0.25">
      <c r="A1126" s="92">
        <v>45700</v>
      </c>
      <c r="B1126" s="51" t="s">
        <v>49</v>
      </c>
      <c r="C1126" s="52" t="s">
        <v>34</v>
      </c>
      <c r="D1126" s="52" t="s">
        <v>17</v>
      </c>
      <c r="E1126" s="92">
        <v>45701</v>
      </c>
      <c r="F1126" s="92">
        <v>46065</v>
      </c>
      <c r="G1126" s="16">
        <v>30000000</v>
      </c>
      <c r="H1126" s="20">
        <v>1.05</v>
      </c>
      <c r="I1126" s="19">
        <v>24000000</v>
      </c>
      <c r="J1126" s="18">
        <v>1.05</v>
      </c>
      <c r="K1126" s="18">
        <v>1.05</v>
      </c>
      <c r="L1126" s="17">
        <v>24000000</v>
      </c>
      <c r="M1126" s="18">
        <v>1.05</v>
      </c>
      <c r="N1126" s="18">
        <v>1.05</v>
      </c>
    </row>
    <row r="1127" spans="1:14" x14ac:dyDescent="0.25">
      <c r="A1127" s="92">
        <v>45707</v>
      </c>
      <c r="B1127" s="51" t="s">
        <v>49</v>
      </c>
      <c r="C1127" s="52" t="s">
        <v>35</v>
      </c>
      <c r="D1127" s="52" t="s">
        <v>12</v>
      </c>
      <c r="E1127" s="92">
        <v>45708</v>
      </c>
      <c r="F1127" s="92">
        <v>45715</v>
      </c>
      <c r="G1127" s="16">
        <v>800000000000</v>
      </c>
      <c r="H1127" s="20">
        <v>1</v>
      </c>
      <c r="I1127" s="19">
        <v>900000000000</v>
      </c>
      <c r="J1127" s="18">
        <v>0.9</v>
      </c>
      <c r="K1127" s="18">
        <v>1</v>
      </c>
      <c r="L1127" s="17">
        <v>800000000000</v>
      </c>
      <c r="M1127" s="18">
        <v>1</v>
      </c>
      <c r="N1127" s="18">
        <v>0.9796111111111111</v>
      </c>
    </row>
    <row r="1128" spans="1:14" x14ac:dyDescent="0.25">
      <c r="A1128" s="92">
        <v>45707</v>
      </c>
      <c r="B1128" s="51" t="s">
        <v>49</v>
      </c>
      <c r="C1128" s="52" t="s">
        <v>35</v>
      </c>
      <c r="D1128" s="52" t="s">
        <v>13</v>
      </c>
      <c r="E1128" s="92">
        <v>45708</v>
      </c>
      <c r="F1128" s="92">
        <v>45722</v>
      </c>
      <c r="G1128" s="16"/>
      <c r="H1128" s="20"/>
      <c r="I1128" s="19"/>
      <c r="J1128" s="18"/>
      <c r="K1128" s="18"/>
      <c r="L1128" s="17"/>
      <c r="M1128" s="18"/>
      <c r="N1128" s="18"/>
    </row>
    <row r="1129" spans="1:14" x14ac:dyDescent="0.25">
      <c r="A1129" s="92">
        <v>45707</v>
      </c>
      <c r="B1129" s="51" t="s">
        <v>49</v>
      </c>
      <c r="C1129" s="52" t="s">
        <v>35</v>
      </c>
      <c r="D1129" s="52" t="s">
        <v>14</v>
      </c>
      <c r="E1129" s="92">
        <v>45708</v>
      </c>
      <c r="F1129" s="92">
        <v>45736</v>
      </c>
      <c r="G1129" s="16"/>
      <c r="H1129" s="20"/>
      <c r="I1129" s="19"/>
      <c r="J1129" s="18"/>
      <c r="K1129" s="18"/>
      <c r="L1129" s="17"/>
      <c r="M1129" s="18"/>
      <c r="N1129" s="18"/>
    </row>
    <row r="1130" spans="1:14" x14ac:dyDescent="0.25">
      <c r="A1130" s="92">
        <v>45707</v>
      </c>
      <c r="B1130" s="51" t="s">
        <v>49</v>
      </c>
      <c r="C1130" s="52" t="s">
        <v>35</v>
      </c>
      <c r="D1130" s="52" t="s">
        <v>15</v>
      </c>
      <c r="E1130" s="92">
        <v>45708</v>
      </c>
      <c r="F1130" s="92">
        <v>45799</v>
      </c>
      <c r="G1130" s="16">
        <v>140000000000</v>
      </c>
      <c r="H1130" s="20">
        <v>1.1499999999999999</v>
      </c>
      <c r="I1130" s="19">
        <v>110180000000</v>
      </c>
      <c r="J1130" s="18"/>
      <c r="K1130" s="18">
        <v>1.1499999999999999</v>
      </c>
      <c r="L1130" s="17">
        <v>110180000000</v>
      </c>
      <c r="M1130" s="18">
        <v>1.1499999999999999</v>
      </c>
      <c r="N1130" s="18">
        <v>1.1090942094754039</v>
      </c>
    </row>
    <row r="1131" spans="1:14" x14ac:dyDescent="0.25">
      <c r="A1131" s="92">
        <v>45707</v>
      </c>
      <c r="B1131" s="51" t="s">
        <v>49</v>
      </c>
      <c r="C1131" s="52" t="s">
        <v>35</v>
      </c>
      <c r="D1131" s="52" t="s">
        <v>16</v>
      </c>
      <c r="E1131" s="92">
        <v>45708</v>
      </c>
      <c r="F1131" s="92">
        <v>45890</v>
      </c>
      <c r="G1131" s="16">
        <v>60000000000</v>
      </c>
      <c r="H1131" s="20">
        <v>1.3</v>
      </c>
      <c r="I1131" s="19">
        <v>700000000</v>
      </c>
      <c r="J1131" s="18">
        <v>1.3</v>
      </c>
      <c r="K1131" s="18">
        <v>1.3</v>
      </c>
      <c r="L1131" s="17">
        <v>700000000</v>
      </c>
      <c r="M1131" s="18">
        <v>1.3</v>
      </c>
      <c r="N1131" s="18">
        <v>1.3</v>
      </c>
    </row>
    <row r="1132" spans="1:14" x14ac:dyDescent="0.25">
      <c r="A1132" s="92">
        <v>45707</v>
      </c>
      <c r="B1132" s="51" t="s">
        <v>49</v>
      </c>
      <c r="C1132" s="52" t="s">
        <v>35</v>
      </c>
      <c r="D1132" s="52" t="s">
        <v>17</v>
      </c>
      <c r="E1132" s="92">
        <v>45708</v>
      </c>
      <c r="F1132" s="92">
        <v>46072</v>
      </c>
      <c r="G1132" s="16"/>
      <c r="H1132" s="20"/>
      <c r="I1132" s="19"/>
      <c r="J1132" s="18"/>
      <c r="K1132" s="18"/>
      <c r="L1132" s="17"/>
      <c r="M1132" s="18"/>
      <c r="N1132" s="18"/>
    </row>
    <row r="1133" spans="1:14" x14ac:dyDescent="0.25">
      <c r="A1133" s="92">
        <v>45707</v>
      </c>
      <c r="B1133" s="51" t="s">
        <v>50</v>
      </c>
      <c r="C1133" s="52" t="s">
        <v>35</v>
      </c>
      <c r="D1133" s="52" t="s">
        <v>52</v>
      </c>
      <c r="E1133" s="92">
        <v>45709</v>
      </c>
      <c r="F1133" s="92">
        <v>46439</v>
      </c>
      <c r="G1133" s="16" t="s">
        <v>54</v>
      </c>
      <c r="H1133" s="20">
        <v>3.2</v>
      </c>
      <c r="I1133" s="19">
        <v>130000000000</v>
      </c>
      <c r="J1133" s="18">
        <v>4</v>
      </c>
      <c r="K1133" s="18">
        <v>4.5</v>
      </c>
      <c r="L1133" s="17"/>
      <c r="M1133" s="21"/>
      <c r="N1133" s="18">
        <v>4.2730769230769203</v>
      </c>
    </row>
    <row r="1134" spans="1:14" x14ac:dyDescent="0.25">
      <c r="A1134" s="92">
        <v>45707</v>
      </c>
      <c r="B1134" s="51" t="s">
        <v>49</v>
      </c>
      <c r="C1134" s="52" t="s">
        <v>34</v>
      </c>
      <c r="D1134" s="52" t="s">
        <v>12</v>
      </c>
      <c r="E1134" s="92">
        <v>45708</v>
      </c>
      <c r="F1134" s="92">
        <v>45715</v>
      </c>
      <c r="G1134" s="16"/>
      <c r="H1134" s="20"/>
      <c r="I1134" s="19"/>
      <c r="J1134" s="18"/>
      <c r="K1134" s="18"/>
      <c r="L1134" s="17"/>
      <c r="M1134" s="18"/>
      <c r="N1134" s="18"/>
    </row>
    <row r="1135" spans="1:14" x14ac:dyDescent="0.25">
      <c r="A1135" s="92">
        <v>45707</v>
      </c>
      <c r="B1135" s="51" t="s">
        <v>49</v>
      </c>
      <c r="C1135" s="52" t="s">
        <v>34</v>
      </c>
      <c r="D1135" s="52" t="s">
        <v>13</v>
      </c>
      <c r="E1135" s="92">
        <v>45708</v>
      </c>
      <c r="F1135" s="92">
        <v>45722</v>
      </c>
      <c r="G1135" s="16"/>
      <c r="H1135" s="20"/>
      <c r="I1135" s="19"/>
      <c r="J1135" s="18"/>
      <c r="K1135" s="18"/>
      <c r="L1135" s="17"/>
      <c r="M1135" s="18"/>
      <c r="N1135" s="18"/>
    </row>
    <row r="1136" spans="1:14" x14ac:dyDescent="0.25">
      <c r="A1136" s="92">
        <v>45707</v>
      </c>
      <c r="B1136" s="51" t="s">
        <v>49</v>
      </c>
      <c r="C1136" s="52" t="s">
        <v>34</v>
      </c>
      <c r="D1136" s="52" t="s">
        <v>14</v>
      </c>
      <c r="E1136" s="92">
        <v>45708</v>
      </c>
      <c r="F1136" s="92">
        <v>45736</v>
      </c>
      <c r="G1136" s="16"/>
      <c r="H1136" s="20"/>
      <c r="I1136" s="19"/>
      <c r="J1136" s="18"/>
      <c r="K1136" s="18"/>
      <c r="L1136" s="17"/>
      <c r="M1136" s="18"/>
      <c r="N1136" s="18"/>
    </row>
    <row r="1137" spans="1:14" x14ac:dyDescent="0.25">
      <c r="A1137" s="92">
        <v>45707</v>
      </c>
      <c r="B1137" s="51" t="s">
        <v>49</v>
      </c>
      <c r="C1137" s="52" t="s">
        <v>34</v>
      </c>
      <c r="D1137" s="52" t="s">
        <v>15</v>
      </c>
      <c r="E1137" s="92">
        <v>45708</v>
      </c>
      <c r="F1137" s="92">
        <v>45799</v>
      </c>
      <c r="G1137" s="16">
        <v>60000000</v>
      </c>
      <c r="H1137" s="20">
        <v>0.9</v>
      </c>
      <c r="I1137" s="19">
        <v>186600000</v>
      </c>
      <c r="J1137" s="18"/>
      <c r="K1137" s="18">
        <v>0.9</v>
      </c>
      <c r="L1137" s="17">
        <v>60000000</v>
      </c>
      <c r="M1137" s="18">
        <v>0.8</v>
      </c>
      <c r="N1137" s="18">
        <v>0.74035369774919613</v>
      </c>
    </row>
    <row r="1138" spans="1:14" x14ac:dyDescent="0.25">
      <c r="A1138" s="92">
        <v>45707</v>
      </c>
      <c r="B1138" s="51" t="s">
        <v>49</v>
      </c>
      <c r="C1138" s="52" t="s">
        <v>34</v>
      </c>
      <c r="D1138" s="52" t="s">
        <v>16</v>
      </c>
      <c r="E1138" s="92">
        <v>45708</v>
      </c>
      <c r="F1138" s="92">
        <v>45890</v>
      </c>
      <c r="G1138" s="16">
        <v>30000000</v>
      </c>
      <c r="H1138" s="20">
        <v>1</v>
      </c>
      <c r="I1138" s="19">
        <v>12000000</v>
      </c>
      <c r="J1138" s="18">
        <v>0.99</v>
      </c>
      <c r="K1138" s="18">
        <v>0.99</v>
      </c>
      <c r="L1138" s="17">
        <v>12000000</v>
      </c>
      <c r="M1138" s="18">
        <v>0.99</v>
      </c>
      <c r="N1138" s="18">
        <v>0.99</v>
      </c>
    </row>
    <row r="1139" spans="1:14" x14ac:dyDescent="0.25">
      <c r="A1139" s="92">
        <v>45707</v>
      </c>
      <c r="B1139" s="51" t="s">
        <v>49</v>
      </c>
      <c r="C1139" s="52" t="s">
        <v>34</v>
      </c>
      <c r="D1139" s="52" t="s">
        <v>17</v>
      </c>
      <c r="E1139" s="92">
        <v>45708</v>
      </c>
      <c r="F1139" s="92">
        <v>46072</v>
      </c>
      <c r="G1139" s="16">
        <v>30000000</v>
      </c>
      <c r="H1139" s="20">
        <v>1.05</v>
      </c>
      <c r="I1139" s="19">
        <v>4300000</v>
      </c>
      <c r="J1139" s="18">
        <v>0.99</v>
      </c>
      <c r="K1139" s="18">
        <v>1.05</v>
      </c>
      <c r="L1139" s="17">
        <v>4300000</v>
      </c>
      <c r="M1139" s="18">
        <v>1.05</v>
      </c>
      <c r="N1139" s="18">
        <v>1.0458139534883719</v>
      </c>
    </row>
    <row r="1140" spans="1:14" x14ac:dyDescent="0.25">
      <c r="A1140" s="92">
        <v>45714</v>
      </c>
      <c r="B1140" s="51" t="s">
        <v>49</v>
      </c>
      <c r="C1140" s="52" t="s">
        <v>35</v>
      </c>
      <c r="D1140" s="52" t="s">
        <v>12</v>
      </c>
      <c r="E1140" s="92">
        <v>45715</v>
      </c>
      <c r="F1140" s="92">
        <v>45722</v>
      </c>
      <c r="G1140" s="16">
        <v>800000000000</v>
      </c>
      <c r="H1140" s="20">
        <v>1</v>
      </c>
      <c r="I1140" s="19">
        <v>952000000000</v>
      </c>
      <c r="J1140" s="18">
        <v>0.9</v>
      </c>
      <c r="K1140" s="18">
        <v>1</v>
      </c>
      <c r="L1140" s="17">
        <v>800000000000</v>
      </c>
      <c r="M1140" s="18">
        <v>1</v>
      </c>
      <c r="N1140" s="18">
        <v>0.9821428571428571</v>
      </c>
    </row>
    <row r="1141" spans="1:14" x14ac:dyDescent="0.25">
      <c r="A1141" s="92">
        <v>45714</v>
      </c>
      <c r="B1141" s="51" t="s">
        <v>49</v>
      </c>
      <c r="C1141" s="52" t="s">
        <v>35</v>
      </c>
      <c r="D1141" s="52" t="s">
        <v>13</v>
      </c>
      <c r="E1141" s="92">
        <v>45715</v>
      </c>
      <c r="F1141" s="92">
        <v>45729</v>
      </c>
      <c r="G1141" s="16"/>
      <c r="H1141" s="20"/>
      <c r="I1141" s="19"/>
      <c r="J1141" s="18"/>
      <c r="K1141" s="18"/>
      <c r="L1141" s="17"/>
      <c r="M1141" s="18"/>
      <c r="N1141" s="18"/>
    </row>
    <row r="1142" spans="1:14" x14ac:dyDescent="0.25">
      <c r="A1142" s="92">
        <v>45714</v>
      </c>
      <c r="B1142" s="51" t="s">
        <v>49</v>
      </c>
      <c r="C1142" s="52" t="s">
        <v>35</v>
      </c>
      <c r="D1142" s="52" t="s">
        <v>14</v>
      </c>
      <c r="E1142" s="92">
        <v>45715</v>
      </c>
      <c r="F1142" s="92">
        <v>45743</v>
      </c>
      <c r="G1142" s="16"/>
      <c r="H1142" s="20"/>
      <c r="I1142" s="19"/>
      <c r="J1142" s="18"/>
      <c r="K1142" s="18"/>
      <c r="L1142" s="17"/>
      <c r="M1142" s="18"/>
      <c r="N1142" s="18"/>
    </row>
    <row r="1143" spans="1:14" x14ac:dyDescent="0.25">
      <c r="A1143" s="92">
        <v>45714</v>
      </c>
      <c r="B1143" s="51" t="s">
        <v>49</v>
      </c>
      <c r="C1143" s="52" t="s">
        <v>35</v>
      </c>
      <c r="D1143" s="52" t="s">
        <v>15</v>
      </c>
      <c r="E1143" s="92">
        <v>45715</v>
      </c>
      <c r="F1143" s="92">
        <v>45806</v>
      </c>
      <c r="G1143" s="16">
        <v>140000000000</v>
      </c>
      <c r="H1143" s="20">
        <v>1.1499999999999999</v>
      </c>
      <c r="I1143" s="19">
        <v>100000000000</v>
      </c>
      <c r="J1143" s="18">
        <v>1.1499999999999999</v>
      </c>
      <c r="K1143" s="18">
        <v>1.1499999999999999</v>
      </c>
      <c r="L1143" s="17">
        <v>100000000000</v>
      </c>
      <c r="M1143" s="18">
        <v>1.1499999999999999</v>
      </c>
      <c r="N1143" s="18">
        <v>1.1499999999999999</v>
      </c>
    </row>
    <row r="1144" spans="1:14" x14ac:dyDescent="0.25">
      <c r="A1144" s="92">
        <v>45714</v>
      </c>
      <c r="B1144" s="51" t="s">
        <v>49</v>
      </c>
      <c r="C1144" s="52" t="s">
        <v>35</v>
      </c>
      <c r="D1144" s="52" t="s">
        <v>16</v>
      </c>
      <c r="E1144" s="92">
        <v>45715</v>
      </c>
      <c r="F1144" s="92">
        <v>45897</v>
      </c>
      <c r="G1144" s="16">
        <v>60000000000</v>
      </c>
      <c r="H1144" s="20">
        <v>1.3</v>
      </c>
      <c r="I1144" s="19"/>
      <c r="J1144" s="18"/>
      <c r="K1144" s="18"/>
      <c r="L1144" s="17"/>
      <c r="M1144" s="18"/>
      <c r="N1144" s="18"/>
    </row>
    <row r="1145" spans="1:14" x14ac:dyDescent="0.25">
      <c r="A1145" s="92">
        <v>45714</v>
      </c>
      <c r="B1145" s="51" t="s">
        <v>49</v>
      </c>
      <c r="C1145" s="52" t="s">
        <v>35</v>
      </c>
      <c r="D1145" s="52" t="s">
        <v>17</v>
      </c>
      <c r="E1145" s="92">
        <v>45715</v>
      </c>
      <c r="F1145" s="92">
        <v>46079</v>
      </c>
      <c r="G1145" s="16"/>
      <c r="H1145" s="20"/>
      <c r="I1145" s="19"/>
      <c r="J1145" s="18"/>
      <c r="K1145" s="18"/>
      <c r="L1145" s="17"/>
      <c r="M1145" s="18"/>
      <c r="N1145" s="18"/>
    </row>
    <row r="1146" spans="1:14" x14ac:dyDescent="0.25">
      <c r="A1146" s="92">
        <v>45714</v>
      </c>
      <c r="B1146" s="51" t="s">
        <v>49</v>
      </c>
      <c r="C1146" s="52" t="s">
        <v>34</v>
      </c>
      <c r="D1146" s="52" t="s">
        <v>12</v>
      </c>
      <c r="E1146" s="92">
        <v>45715</v>
      </c>
      <c r="F1146" s="92">
        <v>45722</v>
      </c>
      <c r="G1146" s="16"/>
      <c r="H1146" s="20"/>
      <c r="I1146" s="19"/>
      <c r="J1146" s="18"/>
      <c r="K1146" s="18"/>
      <c r="L1146" s="17"/>
      <c r="M1146" s="18"/>
      <c r="N1146" s="18"/>
    </row>
    <row r="1147" spans="1:14" x14ac:dyDescent="0.25">
      <c r="A1147" s="92">
        <v>45714</v>
      </c>
      <c r="B1147" s="51" t="s">
        <v>49</v>
      </c>
      <c r="C1147" s="52" t="s">
        <v>34</v>
      </c>
      <c r="D1147" s="52" t="s">
        <v>13</v>
      </c>
      <c r="E1147" s="92">
        <v>45715</v>
      </c>
      <c r="F1147" s="92">
        <v>45729</v>
      </c>
      <c r="G1147" s="16"/>
      <c r="H1147" s="20"/>
      <c r="I1147" s="19"/>
      <c r="J1147" s="18"/>
      <c r="K1147" s="18"/>
      <c r="L1147" s="17"/>
      <c r="M1147" s="18"/>
      <c r="N1147" s="18"/>
    </row>
    <row r="1148" spans="1:14" x14ac:dyDescent="0.25">
      <c r="A1148" s="92">
        <v>45714</v>
      </c>
      <c r="B1148" s="51" t="s">
        <v>49</v>
      </c>
      <c r="C1148" s="52" t="s">
        <v>34</v>
      </c>
      <c r="D1148" s="52" t="s">
        <v>14</v>
      </c>
      <c r="E1148" s="92">
        <v>45715</v>
      </c>
      <c r="F1148" s="92">
        <v>45743</v>
      </c>
      <c r="G1148" s="16"/>
      <c r="H1148" s="20"/>
      <c r="I1148" s="19"/>
      <c r="J1148" s="18"/>
      <c r="K1148" s="18"/>
      <c r="L1148" s="17"/>
      <c r="M1148" s="18"/>
      <c r="N1148" s="18"/>
    </row>
    <row r="1149" spans="1:14" x14ac:dyDescent="0.25">
      <c r="A1149" s="92">
        <v>45714</v>
      </c>
      <c r="B1149" s="51" t="s">
        <v>49</v>
      </c>
      <c r="C1149" s="52" t="s">
        <v>34</v>
      </c>
      <c r="D1149" s="52" t="s">
        <v>15</v>
      </c>
      <c r="E1149" s="92">
        <v>45715</v>
      </c>
      <c r="F1149" s="92">
        <v>45806</v>
      </c>
      <c r="G1149" s="16">
        <v>60000000</v>
      </c>
      <c r="H1149" s="20">
        <v>0.9</v>
      </c>
      <c r="I1149" s="19">
        <v>123100000</v>
      </c>
      <c r="J1149" s="18">
        <v>0.2</v>
      </c>
      <c r="K1149" s="18">
        <v>0.88</v>
      </c>
      <c r="L1149" s="17">
        <v>60000000</v>
      </c>
      <c r="M1149" s="18">
        <v>0.76</v>
      </c>
      <c r="N1149" s="18">
        <v>0.77554833468724615</v>
      </c>
    </row>
    <row r="1150" spans="1:14" x14ac:dyDescent="0.25">
      <c r="A1150" s="92">
        <v>45714</v>
      </c>
      <c r="B1150" s="51" t="s">
        <v>49</v>
      </c>
      <c r="C1150" s="52" t="s">
        <v>34</v>
      </c>
      <c r="D1150" s="52" t="s">
        <v>16</v>
      </c>
      <c r="E1150" s="92">
        <v>45715</v>
      </c>
      <c r="F1150" s="92">
        <v>45897</v>
      </c>
      <c r="G1150" s="16">
        <v>30000000</v>
      </c>
      <c r="H1150" s="20">
        <v>1</v>
      </c>
      <c r="I1150" s="19">
        <v>5000000</v>
      </c>
      <c r="J1150" s="18">
        <v>0.99</v>
      </c>
      <c r="K1150" s="18">
        <v>0.99</v>
      </c>
      <c r="L1150" s="17">
        <v>5000000</v>
      </c>
      <c r="M1150" s="18">
        <v>0.99</v>
      </c>
      <c r="N1150" s="18">
        <v>0.99</v>
      </c>
    </row>
    <row r="1151" spans="1:14" x14ac:dyDescent="0.25">
      <c r="A1151" s="92">
        <v>45714</v>
      </c>
      <c r="B1151" s="51" t="s">
        <v>49</v>
      </c>
      <c r="C1151" s="52" t="s">
        <v>34</v>
      </c>
      <c r="D1151" s="52" t="s">
        <v>17</v>
      </c>
      <c r="E1151" s="92">
        <v>45715</v>
      </c>
      <c r="F1151" s="92">
        <v>46079</v>
      </c>
      <c r="G1151" s="16">
        <v>30000000</v>
      </c>
      <c r="H1151" s="20">
        <v>1.05</v>
      </c>
      <c r="I1151" s="19">
        <v>2400000</v>
      </c>
      <c r="J1151" s="18">
        <v>0.99</v>
      </c>
      <c r="K1151" s="18">
        <v>1.05</v>
      </c>
      <c r="L1151" s="17">
        <v>2400000</v>
      </c>
      <c r="M1151" s="18">
        <v>1.05</v>
      </c>
      <c r="N1151" s="18">
        <v>1.04</v>
      </c>
    </row>
    <row r="1152" spans="1:14" x14ac:dyDescent="0.25">
      <c r="A1152" s="92">
        <v>45721</v>
      </c>
      <c r="B1152" s="51" t="s">
        <v>49</v>
      </c>
      <c r="C1152" s="52" t="s">
        <v>35</v>
      </c>
      <c r="D1152" s="52" t="s">
        <v>12</v>
      </c>
      <c r="E1152" s="92">
        <v>45722</v>
      </c>
      <c r="F1152" s="92">
        <v>45729</v>
      </c>
      <c r="G1152" s="16">
        <v>850000000000</v>
      </c>
      <c r="H1152" s="20">
        <v>1</v>
      </c>
      <c r="I1152" s="19">
        <v>947000000000</v>
      </c>
      <c r="J1152" s="18">
        <v>0.9</v>
      </c>
      <c r="K1152" s="18">
        <v>1</v>
      </c>
      <c r="L1152" s="17">
        <v>850000000000</v>
      </c>
      <c r="M1152" s="18">
        <v>1</v>
      </c>
      <c r="N1152" s="18">
        <v>0.97486800422386488</v>
      </c>
    </row>
    <row r="1153" spans="1:14" x14ac:dyDescent="0.25">
      <c r="A1153" s="92">
        <v>45721</v>
      </c>
      <c r="B1153" s="51" t="s">
        <v>49</v>
      </c>
      <c r="C1153" s="52" t="s">
        <v>35</v>
      </c>
      <c r="D1153" s="52" t="s">
        <v>13</v>
      </c>
      <c r="E1153" s="92">
        <v>45722</v>
      </c>
      <c r="F1153" s="92">
        <v>45736</v>
      </c>
      <c r="G1153" s="16"/>
      <c r="H1153" s="20"/>
      <c r="I1153" s="19"/>
      <c r="J1153" s="18"/>
      <c r="K1153" s="18"/>
      <c r="L1153" s="17"/>
      <c r="M1153" s="18"/>
      <c r="N1153" s="18"/>
    </row>
    <row r="1154" spans="1:14" x14ac:dyDescent="0.25">
      <c r="A1154" s="92">
        <v>45721</v>
      </c>
      <c r="B1154" s="51" t="s">
        <v>49</v>
      </c>
      <c r="C1154" s="52" t="s">
        <v>35</v>
      </c>
      <c r="D1154" s="52" t="s">
        <v>14</v>
      </c>
      <c r="E1154" s="92">
        <v>45722</v>
      </c>
      <c r="F1154" s="92">
        <v>45750</v>
      </c>
      <c r="G1154" s="16"/>
      <c r="H1154" s="20"/>
      <c r="I1154" s="19"/>
      <c r="J1154" s="18"/>
      <c r="K1154" s="18"/>
      <c r="L1154" s="17"/>
      <c r="M1154" s="18"/>
      <c r="N1154" s="18"/>
    </row>
    <row r="1155" spans="1:14" x14ac:dyDescent="0.25">
      <c r="A1155" s="92">
        <v>45721</v>
      </c>
      <c r="B1155" s="51" t="s">
        <v>49</v>
      </c>
      <c r="C1155" s="52" t="s">
        <v>35</v>
      </c>
      <c r="D1155" s="52" t="s">
        <v>15</v>
      </c>
      <c r="E1155" s="92">
        <v>45722</v>
      </c>
      <c r="F1155" s="92">
        <v>45813</v>
      </c>
      <c r="G1155" s="16">
        <v>100000000000</v>
      </c>
      <c r="H1155" s="20">
        <v>1.1499999999999999</v>
      </c>
      <c r="I1155" s="19"/>
      <c r="J1155" s="18"/>
      <c r="K1155" s="18"/>
      <c r="L1155" s="17"/>
      <c r="M1155" s="18"/>
      <c r="N1155" s="18"/>
    </row>
    <row r="1156" spans="1:14" x14ac:dyDescent="0.25">
      <c r="A1156" s="92">
        <v>45721</v>
      </c>
      <c r="B1156" s="51" t="s">
        <v>49</v>
      </c>
      <c r="C1156" s="52" t="s">
        <v>35</v>
      </c>
      <c r="D1156" s="52" t="s">
        <v>16</v>
      </c>
      <c r="E1156" s="92">
        <v>45722</v>
      </c>
      <c r="F1156" s="92">
        <v>45904</v>
      </c>
      <c r="G1156" s="16">
        <v>50000000000</v>
      </c>
      <c r="H1156" s="20">
        <v>1.3</v>
      </c>
      <c r="I1156" s="19">
        <v>300000000</v>
      </c>
      <c r="J1156" s="18">
        <v>1.3</v>
      </c>
      <c r="K1156" s="18">
        <v>1.3</v>
      </c>
      <c r="L1156" s="17">
        <v>300000000</v>
      </c>
      <c r="M1156" s="18">
        <v>1.3</v>
      </c>
      <c r="N1156" s="18">
        <v>1.3</v>
      </c>
    </row>
    <row r="1157" spans="1:14" x14ac:dyDescent="0.25">
      <c r="A1157" s="92">
        <v>45721</v>
      </c>
      <c r="B1157" s="51" t="s">
        <v>49</v>
      </c>
      <c r="C1157" s="52" t="s">
        <v>35</v>
      </c>
      <c r="D1157" s="52" t="s">
        <v>17</v>
      </c>
      <c r="E1157" s="92">
        <v>45722</v>
      </c>
      <c r="F1157" s="92">
        <v>46086</v>
      </c>
      <c r="G1157" s="16"/>
      <c r="H1157" s="20"/>
      <c r="I1157" s="19"/>
      <c r="J1157" s="18"/>
      <c r="K1157" s="18"/>
      <c r="L1157" s="17"/>
      <c r="M1157" s="18"/>
      <c r="N1157" s="18"/>
    </row>
    <row r="1158" spans="1:14" x14ac:dyDescent="0.25">
      <c r="A1158" s="92">
        <v>45721</v>
      </c>
      <c r="B1158" s="51" t="s">
        <v>49</v>
      </c>
      <c r="C1158" s="52" t="s">
        <v>34</v>
      </c>
      <c r="D1158" s="52" t="s">
        <v>12</v>
      </c>
      <c r="E1158" s="92">
        <v>45722</v>
      </c>
      <c r="F1158" s="92">
        <v>45729</v>
      </c>
      <c r="G1158" s="16"/>
      <c r="H1158" s="20"/>
      <c r="I1158" s="19"/>
      <c r="J1158" s="18"/>
      <c r="K1158" s="18"/>
      <c r="L1158" s="17"/>
      <c r="M1158" s="18"/>
      <c r="N1158" s="18"/>
    </row>
    <row r="1159" spans="1:14" x14ac:dyDescent="0.25">
      <c r="A1159" s="92">
        <v>45721</v>
      </c>
      <c r="B1159" s="51" t="s">
        <v>49</v>
      </c>
      <c r="C1159" s="52" t="s">
        <v>34</v>
      </c>
      <c r="D1159" s="52" t="s">
        <v>13</v>
      </c>
      <c r="E1159" s="92">
        <v>45722</v>
      </c>
      <c r="F1159" s="92">
        <v>45736</v>
      </c>
      <c r="G1159" s="16"/>
      <c r="H1159" s="20"/>
      <c r="I1159" s="19"/>
      <c r="J1159" s="18"/>
      <c r="K1159" s="18"/>
      <c r="L1159" s="17"/>
      <c r="M1159" s="18"/>
      <c r="N1159" s="18"/>
    </row>
    <row r="1160" spans="1:14" x14ac:dyDescent="0.25">
      <c r="A1160" s="92">
        <v>45721</v>
      </c>
      <c r="B1160" s="51" t="s">
        <v>49</v>
      </c>
      <c r="C1160" s="52" t="s">
        <v>34</v>
      </c>
      <c r="D1160" s="52" t="s">
        <v>14</v>
      </c>
      <c r="E1160" s="92">
        <v>45722</v>
      </c>
      <c r="F1160" s="92">
        <v>45750</v>
      </c>
      <c r="G1160" s="16"/>
      <c r="H1160" s="20"/>
      <c r="I1160" s="19"/>
      <c r="J1160" s="18"/>
      <c r="K1160" s="18"/>
      <c r="L1160" s="17"/>
      <c r="M1160" s="18"/>
      <c r="N1160" s="18"/>
    </row>
    <row r="1161" spans="1:14" x14ac:dyDescent="0.25">
      <c r="A1161" s="92">
        <v>45721</v>
      </c>
      <c r="B1161" s="51" t="s">
        <v>49</v>
      </c>
      <c r="C1161" s="52" t="s">
        <v>34</v>
      </c>
      <c r="D1161" s="52" t="s">
        <v>15</v>
      </c>
      <c r="E1161" s="92">
        <v>45722</v>
      </c>
      <c r="F1161" s="92">
        <v>45813</v>
      </c>
      <c r="G1161" s="16">
        <v>60000000</v>
      </c>
      <c r="H1161" s="20">
        <v>0.9</v>
      </c>
      <c r="I1161" s="19">
        <v>115000000</v>
      </c>
      <c r="J1161" s="18">
        <v>0.7</v>
      </c>
      <c r="K1161" s="18">
        <v>0.76</v>
      </c>
      <c r="L1161" s="17">
        <v>60000000</v>
      </c>
      <c r="M1161" s="18">
        <v>0.76</v>
      </c>
      <c r="N1161" s="18">
        <v>0.73347826086956525</v>
      </c>
    </row>
    <row r="1162" spans="1:14" x14ac:dyDescent="0.25">
      <c r="A1162" s="92">
        <v>45721</v>
      </c>
      <c r="B1162" s="51" t="s">
        <v>49</v>
      </c>
      <c r="C1162" s="52" t="s">
        <v>34</v>
      </c>
      <c r="D1162" s="52" t="s">
        <v>16</v>
      </c>
      <c r="E1162" s="92">
        <v>45722</v>
      </c>
      <c r="F1162" s="92">
        <v>45904</v>
      </c>
      <c r="G1162" s="16">
        <v>30000000</v>
      </c>
      <c r="H1162" s="20">
        <v>1</v>
      </c>
      <c r="I1162" s="19">
        <v>15300000</v>
      </c>
      <c r="J1162" s="18">
        <v>0.99</v>
      </c>
      <c r="K1162" s="18">
        <v>1</v>
      </c>
      <c r="L1162" s="17">
        <v>15300000</v>
      </c>
      <c r="M1162" s="18">
        <v>1</v>
      </c>
      <c r="N1162" s="18">
        <v>0.99673202614379086</v>
      </c>
    </row>
    <row r="1163" spans="1:14" x14ac:dyDescent="0.25">
      <c r="A1163" s="92">
        <v>45721</v>
      </c>
      <c r="B1163" s="51" t="s">
        <v>49</v>
      </c>
      <c r="C1163" s="52" t="s">
        <v>34</v>
      </c>
      <c r="D1163" s="52" t="s">
        <v>17</v>
      </c>
      <c r="E1163" s="92">
        <v>45722</v>
      </c>
      <c r="F1163" s="92">
        <v>46086</v>
      </c>
      <c r="G1163" s="16">
        <v>30000000</v>
      </c>
      <c r="H1163" s="20">
        <v>1.05</v>
      </c>
      <c r="I1163" s="19">
        <v>2100000</v>
      </c>
      <c r="J1163" s="18">
        <v>1</v>
      </c>
      <c r="K1163" s="18">
        <v>1.05</v>
      </c>
      <c r="L1163" s="17">
        <v>2100000</v>
      </c>
      <c r="M1163" s="18">
        <v>1.05</v>
      </c>
      <c r="N1163" s="18">
        <v>1.0476190476190479</v>
      </c>
    </row>
    <row r="1164" spans="1:14" x14ac:dyDescent="0.25">
      <c r="A1164" s="92">
        <v>45728</v>
      </c>
      <c r="B1164" s="51" t="s">
        <v>49</v>
      </c>
      <c r="C1164" s="52" t="s">
        <v>35</v>
      </c>
      <c r="D1164" s="52" t="s">
        <v>12</v>
      </c>
      <c r="E1164" s="92">
        <v>45729</v>
      </c>
      <c r="F1164" s="92">
        <v>45736</v>
      </c>
      <c r="G1164" s="16">
        <v>850000000000</v>
      </c>
      <c r="H1164" s="20">
        <v>1</v>
      </c>
      <c r="I1164" s="19">
        <v>462000000000</v>
      </c>
      <c r="J1164" s="18">
        <v>0.9</v>
      </c>
      <c r="K1164" s="18">
        <v>1</v>
      </c>
      <c r="L1164" s="17">
        <v>462000000000</v>
      </c>
      <c r="M1164" s="18">
        <v>1</v>
      </c>
      <c r="N1164" s="18">
        <v>0.9438311688311688</v>
      </c>
    </row>
    <row r="1165" spans="1:14" x14ac:dyDescent="0.25">
      <c r="A1165" s="92">
        <v>45728</v>
      </c>
      <c r="B1165" s="51" t="s">
        <v>49</v>
      </c>
      <c r="C1165" s="52" t="s">
        <v>35</v>
      </c>
      <c r="D1165" s="52" t="s">
        <v>13</v>
      </c>
      <c r="E1165" s="92">
        <v>45729</v>
      </c>
      <c r="F1165" s="92">
        <v>45743</v>
      </c>
      <c r="G1165" s="16"/>
      <c r="H1165" s="20"/>
      <c r="I1165" s="19"/>
      <c r="J1165" s="18"/>
      <c r="K1165" s="18"/>
      <c r="L1165" s="17"/>
      <c r="M1165" s="18"/>
      <c r="N1165" s="18"/>
    </row>
    <row r="1166" spans="1:14" x14ac:dyDescent="0.25">
      <c r="A1166" s="92">
        <v>45728</v>
      </c>
      <c r="B1166" s="51" t="s">
        <v>49</v>
      </c>
      <c r="C1166" s="52" t="s">
        <v>35</v>
      </c>
      <c r="D1166" s="52" t="s">
        <v>14</v>
      </c>
      <c r="E1166" s="92">
        <v>45729</v>
      </c>
      <c r="F1166" s="92">
        <v>45757</v>
      </c>
      <c r="G1166" s="16"/>
      <c r="H1166" s="20"/>
      <c r="I1166" s="19"/>
      <c r="J1166" s="18"/>
      <c r="K1166" s="18"/>
      <c r="L1166" s="17"/>
      <c r="M1166" s="18"/>
      <c r="N1166" s="18"/>
    </row>
    <row r="1167" spans="1:14" x14ac:dyDescent="0.25">
      <c r="A1167" s="92">
        <v>45728</v>
      </c>
      <c r="B1167" s="51" t="s">
        <v>49</v>
      </c>
      <c r="C1167" s="52" t="s">
        <v>35</v>
      </c>
      <c r="D1167" s="52" t="s">
        <v>15</v>
      </c>
      <c r="E1167" s="92">
        <v>45729</v>
      </c>
      <c r="F1167" s="92">
        <v>45820</v>
      </c>
      <c r="G1167" s="16">
        <v>100000000000</v>
      </c>
      <c r="H1167" s="20">
        <v>1.1499999999999999</v>
      </c>
      <c r="I1167" s="19">
        <v>40400000000</v>
      </c>
      <c r="J1167" s="18">
        <v>0.3</v>
      </c>
      <c r="K1167" s="18">
        <v>1.1499999999999999</v>
      </c>
      <c r="L1167" s="17">
        <v>40400000000</v>
      </c>
      <c r="M1167" s="18">
        <v>1.1499999999999999</v>
      </c>
      <c r="N1167" s="18">
        <v>1.144554455445544</v>
      </c>
    </row>
    <row r="1168" spans="1:14" x14ac:dyDescent="0.25">
      <c r="A1168" s="92">
        <v>45728</v>
      </c>
      <c r="B1168" s="51" t="s">
        <v>49</v>
      </c>
      <c r="C1168" s="52" t="s">
        <v>35</v>
      </c>
      <c r="D1168" s="52" t="s">
        <v>16</v>
      </c>
      <c r="E1168" s="92">
        <v>45729</v>
      </c>
      <c r="F1168" s="92">
        <v>45911</v>
      </c>
      <c r="G1168" s="16">
        <v>50000000000</v>
      </c>
      <c r="H1168" s="20">
        <v>1.3</v>
      </c>
      <c r="I1168" s="19">
        <v>20200000000</v>
      </c>
      <c r="J1168" s="18">
        <v>1.3</v>
      </c>
      <c r="K1168" s="18">
        <v>1.3</v>
      </c>
      <c r="L1168" s="17">
        <v>20200000000</v>
      </c>
      <c r="M1168" s="18">
        <v>1.3</v>
      </c>
      <c r="N1168" s="18">
        <v>1.3</v>
      </c>
    </row>
    <row r="1169" spans="1:14" x14ac:dyDescent="0.25">
      <c r="A1169" s="92">
        <v>45728</v>
      </c>
      <c r="B1169" s="51" t="s">
        <v>49</v>
      </c>
      <c r="C1169" s="52" t="s">
        <v>35</v>
      </c>
      <c r="D1169" s="52" t="s">
        <v>17</v>
      </c>
      <c r="E1169" s="92">
        <v>45729</v>
      </c>
      <c r="F1169" s="92">
        <v>46093</v>
      </c>
      <c r="G1169" s="16"/>
      <c r="H1169" s="20"/>
      <c r="I1169" s="19"/>
      <c r="J1169" s="18"/>
      <c r="K1169" s="18"/>
      <c r="L1169" s="17"/>
      <c r="M1169" s="18"/>
      <c r="N1169" s="18"/>
    </row>
    <row r="1170" spans="1:14" x14ac:dyDescent="0.25">
      <c r="A1170" s="92">
        <v>45728</v>
      </c>
      <c r="B1170" s="51" t="s">
        <v>49</v>
      </c>
      <c r="C1170" s="52" t="s">
        <v>34</v>
      </c>
      <c r="D1170" s="52" t="s">
        <v>12</v>
      </c>
      <c r="E1170" s="92">
        <v>45729</v>
      </c>
      <c r="F1170" s="92">
        <v>45736</v>
      </c>
      <c r="G1170" s="16"/>
      <c r="H1170" s="20"/>
      <c r="I1170" s="19"/>
      <c r="J1170" s="18"/>
      <c r="K1170" s="18"/>
      <c r="L1170" s="17"/>
      <c r="M1170" s="18"/>
      <c r="N1170" s="18"/>
    </row>
    <row r="1171" spans="1:14" x14ac:dyDescent="0.25">
      <c r="A1171" s="92">
        <v>45728</v>
      </c>
      <c r="B1171" s="51" t="s">
        <v>49</v>
      </c>
      <c r="C1171" s="52" t="s">
        <v>34</v>
      </c>
      <c r="D1171" s="52" t="s">
        <v>13</v>
      </c>
      <c r="E1171" s="92">
        <v>45729</v>
      </c>
      <c r="F1171" s="92">
        <v>45743</v>
      </c>
      <c r="G1171" s="16"/>
      <c r="H1171" s="20"/>
      <c r="I1171" s="19"/>
      <c r="J1171" s="18"/>
      <c r="K1171" s="18"/>
      <c r="L1171" s="17"/>
      <c r="M1171" s="18"/>
      <c r="N1171" s="18"/>
    </row>
    <row r="1172" spans="1:14" x14ac:dyDescent="0.25">
      <c r="A1172" s="92">
        <v>45728</v>
      </c>
      <c r="B1172" s="51" t="s">
        <v>49</v>
      </c>
      <c r="C1172" s="52" t="s">
        <v>34</v>
      </c>
      <c r="D1172" s="52" t="s">
        <v>14</v>
      </c>
      <c r="E1172" s="92">
        <v>45729</v>
      </c>
      <c r="F1172" s="92">
        <v>45757</v>
      </c>
      <c r="G1172" s="16"/>
      <c r="H1172" s="20"/>
      <c r="I1172" s="19"/>
      <c r="J1172" s="18"/>
      <c r="K1172" s="18"/>
      <c r="L1172" s="17"/>
      <c r="M1172" s="18"/>
      <c r="N1172" s="18"/>
    </row>
    <row r="1173" spans="1:14" x14ac:dyDescent="0.25">
      <c r="A1173" s="92">
        <v>45728</v>
      </c>
      <c r="B1173" s="51" t="s">
        <v>49</v>
      </c>
      <c r="C1173" s="52" t="s">
        <v>34</v>
      </c>
      <c r="D1173" s="52" t="s">
        <v>15</v>
      </c>
      <c r="E1173" s="92">
        <v>45729</v>
      </c>
      <c r="F1173" s="92">
        <v>45820</v>
      </c>
      <c r="G1173" s="16">
        <v>60000000</v>
      </c>
      <c r="H1173" s="20">
        <v>0.9</v>
      </c>
      <c r="I1173" s="19">
        <v>129610000</v>
      </c>
      <c r="J1173" s="18">
        <v>0.2</v>
      </c>
      <c r="K1173" s="18">
        <v>0.76</v>
      </c>
      <c r="L1173" s="17">
        <v>60000000</v>
      </c>
      <c r="M1173" s="18">
        <v>0.72</v>
      </c>
      <c r="N1173" s="18">
        <v>0.71321657279530903</v>
      </c>
    </row>
    <row r="1174" spans="1:14" x14ac:dyDescent="0.25">
      <c r="A1174" s="92">
        <v>45728</v>
      </c>
      <c r="B1174" s="51" t="s">
        <v>49</v>
      </c>
      <c r="C1174" s="52" t="s">
        <v>34</v>
      </c>
      <c r="D1174" s="52" t="s">
        <v>16</v>
      </c>
      <c r="E1174" s="92">
        <v>45729</v>
      </c>
      <c r="F1174" s="92">
        <v>45911</v>
      </c>
      <c r="G1174" s="16">
        <v>30000000</v>
      </c>
      <c r="H1174" s="20">
        <v>1</v>
      </c>
      <c r="I1174" s="19">
        <v>38100000</v>
      </c>
      <c r="J1174" s="18">
        <v>0.99</v>
      </c>
      <c r="K1174" s="18">
        <v>1</v>
      </c>
      <c r="L1174" s="17">
        <v>30000000</v>
      </c>
      <c r="M1174" s="18">
        <v>0.99</v>
      </c>
      <c r="N1174" s="18">
        <v>0.99001312335958003</v>
      </c>
    </row>
    <row r="1175" spans="1:14" x14ac:dyDescent="0.25">
      <c r="A1175" s="92">
        <v>45728</v>
      </c>
      <c r="B1175" s="51" t="s">
        <v>49</v>
      </c>
      <c r="C1175" s="52" t="s">
        <v>34</v>
      </c>
      <c r="D1175" s="52" t="s">
        <v>17</v>
      </c>
      <c r="E1175" s="92">
        <v>45729</v>
      </c>
      <c r="F1175" s="92">
        <v>46093</v>
      </c>
      <c r="G1175" s="16">
        <v>30000000</v>
      </c>
      <c r="H1175" s="20">
        <v>1.05</v>
      </c>
      <c r="I1175" s="19">
        <v>31500000</v>
      </c>
      <c r="J1175" s="18">
        <v>1</v>
      </c>
      <c r="K1175" s="18">
        <v>1.05</v>
      </c>
      <c r="L1175" s="17">
        <v>30000000</v>
      </c>
      <c r="M1175" s="18">
        <v>1.05</v>
      </c>
      <c r="N1175" s="18">
        <v>1.0269841269841271</v>
      </c>
    </row>
    <row r="1176" spans="1:14" x14ac:dyDescent="0.25">
      <c r="A1176" s="92">
        <v>45735</v>
      </c>
      <c r="B1176" s="51" t="s">
        <v>49</v>
      </c>
      <c r="C1176" s="52" t="s">
        <v>35</v>
      </c>
      <c r="D1176" s="52" t="s">
        <v>12</v>
      </c>
      <c r="E1176" s="92">
        <v>45736</v>
      </c>
      <c r="F1176" s="92">
        <v>45743</v>
      </c>
      <c r="G1176" s="16">
        <v>850000000000</v>
      </c>
      <c r="H1176" s="20">
        <v>1</v>
      </c>
      <c r="I1176" s="19">
        <v>479000000000</v>
      </c>
      <c r="J1176" s="18">
        <v>0.9</v>
      </c>
      <c r="K1176" s="18">
        <v>1</v>
      </c>
      <c r="L1176" s="17">
        <v>479000000000</v>
      </c>
      <c r="M1176" s="18">
        <v>1</v>
      </c>
      <c r="N1176" s="18">
        <v>0.96857142857142897</v>
      </c>
    </row>
    <row r="1177" spans="1:14" x14ac:dyDescent="0.25">
      <c r="A1177" s="92">
        <v>45735</v>
      </c>
      <c r="B1177" s="51" t="s">
        <v>49</v>
      </c>
      <c r="C1177" s="52" t="s">
        <v>35</v>
      </c>
      <c r="D1177" s="52" t="s">
        <v>13</v>
      </c>
      <c r="E1177" s="92">
        <v>45736</v>
      </c>
      <c r="F1177" s="92">
        <v>45750</v>
      </c>
      <c r="G1177" s="16"/>
      <c r="H1177" s="20"/>
      <c r="I1177" s="19"/>
      <c r="J1177" s="18"/>
      <c r="K1177" s="18"/>
      <c r="L1177" s="17"/>
      <c r="M1177" s="18"/>
      <c r="N1177" s="18"/>
    </row>
    <row r="1178" spans="1:14" x14ac:dyDescent="0.25">
      <c r="A1178" s="92">
        <v>45735</v>
      </c>
      <c r="B1178" s="51" t="s">
        <v>49</v>
      </c>
      <c r="C1178" s="52" t="s">
        <v>35</v>
      </c>
      <c r="D1178" s="52" t="s">
        <v>14</v>
      </c>
      <c r="E1178" s="92">
        <v>45736</v>
      </c>
      <c r="F1178" s="92">
        <v>45764</v>
      </c>
      <c r="G1178" s="16"/>
      <c r="H1178" s="20"/>
      <c r="I1178" s="19"/>
      <c r="J1178" s="18"/>
      <c r="K1178" s="18"/>
      <c r="L1178" s="17"/>
      <c r="M1178" s="18"/>
      <c r="N1178" s="18"/>
    </row>
    <row r="1179" spans="1:14" x14ac:dyDescent="0.25">
      <c r="A1179" s="92">
        <v>45735</v>
      </c>
      <c r="B1179" s="51" t="s">
        <v>49</v>
      </c>
      <c r="C1179" s="52" t="s">
        <v>35</v>
      </c>
      <c r="D1179" s="52" t="s">
        <v>15</v>
      </c>
      <c r="E1179" s="92">
        <v>45736</v>
      </c>
      <c r="F1179" s="92">
        <v>45827</v>
      </c>
      <c r="G1179" s="16">
        <v>50000000000</v>
      </c>
      <c r="H1179" s="20">
        <v>1.1499999999999999</v>
      </c>
      <c r="I1179" s="19">
        <v>20930000000</v>
      </c>
      <c r="J1179" s="18">
        <v>0.6</v>
      </c>
      <c r="K1179" s="18">
        <v>1.1499999999999999</v>
      </c>
      <c r="L1179" s="17">
        <v>20930000000</v>
      </c>
      <c r="M1179" s="18">
        <v>1.1499999999999999</v>
      </c>
      <c r="N1179" s="18">
        <v>0.9375</v>
      </c>
    </row>
    <row r="1180" spans="1:14" x14ac:dyDescent="0.25">
      <c r="A1180" s="92">
        <v>45735</v>
      </c>
      <c r="B1180" s="51" t="s">
        <v>49</v>
      </c>
      <c r="C1180" s="52" t="s">
        <v>35</v>
      </c>
      <c r="D1180" s="52" t="s">
        <v>16</v>
      </c>
      <c r="E1180" s="92">
        <v>45736</v>
      </c>
      <c r="F1180" s="92">
        <v>45918</v>
      </c>
      <c r="G1180" s="16">
        <v>25000000000</v>
      </c>
      <c r="H1180" s="20">
        <v>1.3</v>
      </c>
      <c r="I1180" s="19"/>
      <c r="J1180" s="18"/>
      <c r="K1180" s="18"/>
      <c r="L1180" s="17"/>
      <c r="M1180" s="18"/>
      <c r="N1180" s="18"/>
    </row>
    <row r="1181" spans="1:14" x14ac:dyDescent="0.25">
      <c r="A1181" s="92">
        <v>45735</v>
      </c>
      <c r="B1181" s="51" t="s">
        <v>49</v>
      </c>
      <c r="C1181" s="52" t="s">
        <v>35</v>
      </c>
      <c r="D1181" s="52" t="s">
        <v>17</v>
      </c>
      <c r="E1181" s="92">
        <v>45736</v>
      </c>
      <c r="F1181" s="92">
        <v>46100</v>
      </c>
      <c r="G1181" s="16"/>
      <c r="H1181" s="20"/>
      <c r="I1181" s="19"/>
      <c r="J1181" s="18"/>
      <c r="K1181" s="18"/>
      <c r="L1181" s="17"/>
      <c r="M1181" s="18"/>
      <c r="N1181" s="18"/>
    </row>
    <row r="1182" spans="1:14" x14ac:dyDescent="0.25">
      <c r="A1182" s="92">
        <v>45735</v>
      </c>
      <c r="B1182" s="51" t="s">
        <v>50</v>
      </c>
      <c r="C1182" s="52" t="s">
        <v>35</v>
      </c>
      <c r="D1182" s="52" t="s">
        <v>51</v>
      </c>
      <c r="E1182" s="92">
        <v>45737</v>
      </c>
      <c r="F1182" s="92">
        <v>46833</v>
      </c>
      <c r="G1182" s="16" t="s">
        <v>54</v>
      </c>
      <c r="H1182" s="20">
        <v>3.5</v>
      </c>
      <c r="I1182" s="19">
        <v>130000000000</v>
      </c>
      <c r="J1182" s="18">
        <v>4.2</v>
      </c>
      <c r="K1182" s="18">
        <v>4.75</v>
      </c>
      <c r="L1182" s="17">
        <v>90000000000</v>
      </c>
      <c r="M1182" s="21"/>
      <c r="N1182" s="18">
        <v>4.3307692307692296</v>
      </c>
    </row>
    <row r="1183" spans="1:14" x14ac:dyDescent="0.25">
      <c r="A1183" s="92">
        <v>45735</v>
      </c>
      <c r="B1183" s="51" t="s">
        <v>49</v>
      </c>
      <c r="C1183" s="52" t="s">
        <v>34</v>
      </c>
      <c r="D1183" s="52" t="s">
        <v>12</v>
      </c>
      <c r="E1183" s="92">
        <v>45736</v>
      </c>
      <c r="F1183" s="92">
        <v>45743</v>
      </c>
      <c r="G1183" s="16"/>
      <c r="H1183" s="20"/>
      <c r="I1183" s="19"/>
      <c r="J1183" s="18"/>
      <c r="K1183" s="18"/>
      <c r="L1183" s="17"/>
      <c r="M1183" s="18"/>
      <c r="N1183" s="18"/>
    </row>
    <row r="1184" spans="1:14" x14ac:dyDescent="0.25">
      <c r="A1184" s="92">
        <v>45735</v>
      </c>
      <c r="B1184" s="51" t="s">
        <v>49</v>
      </c>
      <c r="C1184" s="52" t="s">
        <v>34</v>
      </c>
      <c r="D1184" s="52" t="s">
        <v>13</v>
      </c>
      <c r="E1184" s="92">
        <v>45736</v>
      </c>
      <c r="F1184" s="92">
        <v>45750</v>
      </c>
      <c r="G1184" s="16"/>
      <c r="H1184" s="20"/>
      <c r="I1184" s="19"/>
      <c r="J1184" s="18"/>
      <c r="K1184" s="18"/>
      <c r="L1184" s="17"/>
      <c r="M1184" s="18"/>
      <c r="N1184" s="18"/>
    </row>
    <row r="1185" spans="1:14" x14ac:dyDescent="0.25">
      <c r="A1185" s="92">
        <v>45735</v>
      </c>
      <c r="B1185" s="51" t="s">
        <v>49</v>
      </c>
      <c r="C1185" s="52" t="s">
        <v>34</v>
      </c>
      <c r="D1185" s="52" t="s">
        <v>14</v>
      </c>
      <c r="E1185" s="92">
        <v>45736</v>
      </c>
      <c r="F1185" s="92">
        <v>45764</v>
      </c>
      <c r="G1185" s="16"/>
      <c r="H1185" s="20"/>
      <c r="I1185" s="19"/>
      <c r="J1185" s="18"/>
      <c r="K1185" s="18"/>
      <c r="L1185" s="17"/>
      <c r="M1185" s="18"/>
      <c r="N1185" s="18"/>
    </row>
    <row r="1186" spans="1:14" x14ac:dyDescent="0.25">
      <c r="A1186" s="92">
        <v>45735</v>
      </c>
      <c r="B1186" s="51" t="s">
        <v>49</v>
      </c>
      <c r="C1186" s="52" t="s">
        <v>34</v>
      </c>
      <c r="D1186" s="52" t="s">
        <v>15</v>
      </c>
      <c r="E1186" s="92">
        <v>45736</v>
      </c>
      <c r="F1186" s="92">
        <v>45827</v>
      </c>
      <c r="G1186" s="16">
        <v>60000000</v>
      </c>
      <c r="H1186" s="20">
        <v>0.9</v>
      </c>
      <c r="I1186" s="19">
        <v>102190000</v>
      </c>
      <c r="J1186" s="18">
        <v>0.2</v>
      </c>
      <c r="K1186" s="18">
        <v>0.8</v>
      </c>
      <c r="L1186" s="17">
        <v>60000000</v>
      </c>
      <c r="M1186" s="18">
        <v>0.7</v>
      </c>
      <c r="N1186" s="18">
        <v>0.71218318817888249</v>
      </c>
    </row>
    <row r="1187" spans="1:14" x14ac:dyDescent="0.25">
      <c r="A1187" s="92">
        <v>45735</v>
      </c>
      <c r="B1187" s="51" t="s">
        <v>49</v>
      </c>
      <c r="C1187" s="52" t="s">
        <v>34</v>
      </c>
      <c r="D1187" s="52" t="s">
        <v>16</v>
      </c>
      <c r="E1187" s="92">
        <v>45736</v>
      </c>
      <c r="F1187" s="92">
        <v>45918</v>
      </c>
      <c r="G1187" s="16">
        <v>30000000</v>
      </c>
      <c r="H1187" s="20">
        <v>1</v>
      </c>
      <c r="I1187" s="19">
        <v>15000000</v>
      </c>
      <c r="J1187" s="18">
        <v>0.99</v>
      </c>
      <c r="K1187" s="18">
        <v>0.99</v>
      </c>
      <c r="L1187" s="17">
        <v>15000000</v>
      </c>
      <c r="M1187" s="18">
        <v>0.99</v>
      </c>
      <c r="N1187" s="18">
        <v>0.99</v>
      </c>
    </row>
    <row r="1188" spans="1:14" x14ac:dyDescent="0.25">
      <c r="A1188" s="92">
        <v>45735</v>
      </c>
      <c r="B1188" s="51" t="s">
        <v>49</v>
      </c>
      <c r="C1188" s="52" t="s">
        <v>34</v>
      </c>
      <c r="D1188" s="52" t="s">
        <v>17</v>
      </c>
      <c r="E1188" s="92">
        <v>45736</v>
      </c>
      <c r="F1188" s="92">
        <v>46100</v>
      </c>
      <c r="G1188" s="16">
        <v>30000000</v>
      </c>
      <c r="H1188" s="20">
        <v>1.05</v>
      </c>
      <c r="I1188" s="19">
        <v>26000000</v>
      </c>
      <c r="J1188" s="18">
        <v>1.04</v>
      </c>
      <c r="K1188" s="18">
        <v>1.05</v>
      </c>
      <c r="L1188" s="17">
        <v>26000000</v>
      </c>
      <c r="M1188" s="18">
        <v>1.05</v>
      </c>
      <c r="N1188" s="18">
        <v>1.0423076923076919</v>
      </c>
    </row>
    <row r="1189" spans="1:14" x14ac:dyDescent="0.25">
      <c r="A1189" s="92">
        <v>45742</v>
      </c>
      <c r="B1189" s="51" t="s">
        <v>49</v>
      </c>
      <c r="C1189" s="52" t="s">
        <v>35</v>
      </c>
      <c r="D1189" s="52" t="s">
        <v>12</v>
      </c>
      <c r="E1189" s="92">
        <v>45743</v>
      </c>
      <c r="F1189" s="92">
        <v>45750</v>
      </c>
      <c r="G1189" s="16">
        <v>850000000000</v>
      </c>
      <c r="H1189" s="20">
        <v>1</v>
      </c>
      <c r="I1189" s="19">
        <v>315000000000</v>
      </c>
      <c r="J1189" s="18">
        <v>0.9</v>
      </c>
      <c r="K1189" s="18">
        <v>1</v>
      </c>
      <c r="L1189" s="17">
        <v>315000000000</v>
      </c>
      <c r="M1189" s="18">
        <v>1</v>
      </c>
      <c r="N1189" s="18">
        <v>0.98</v>
      </c>
    </row>
    <row r="1190" spans="1:14" x14ac:dyDescent="0.25">
      <c r="A1190" s="92">
        <v>45742</v>
      </c>
      <c r="B1190" s="51" t="s">
        <v>49</v>
      </c>
      <c r="C1190" s="52" t="s">
        <v>35</v>
      </c>
      <c r="D1190" s="52" t="s">
        <v>13</v>
      </c>
      <c r="E1190" s="92">
        <v>45743</v>
      </c>
      <c r="F1190" s="92">
        <v>45757</v>
      </c>
      <c r="G1190" s="16"/>
      <c r="H1190" s="20"/>
      <c r="I1190" s="19"/>
      <c r="J1190" s="18"/>
      <c r="K1190" s="18"/>
      <c r="L1190" s="17"/>
      <c r="M1190" s="18"/>
      <c r="N1190" s="18"/>
    </row>
    <row r="1191" spans="1:14" x14ac:dyDescent="0.25">
      <c r="A1191" s="92">
        <v>45742</v>
      </c>
      <c r="B1191" s="51" t="s">
        <v>49</v>
      </c>
      <c r="C1191" s="52" t="s">
        <v>35</v>
      </c>
      <c r="D1191" s="52" t="s">
        <v>14</v>
      </c>
      <c r="E1191" s="92">
        <v>45743</v>
      </c>
      <c r="F1191" s="92">
        <v>45771</v>
      </c>
      <c r="G1191" s="16"/>
      <c r="H1191" s="20"/>
      <c r="I1191" s="19"/>
      <c r="J1191" s="18"/>
      <c r="K1191" s="18"/>
      <c r="L1191" s="17"/>
      <c r="M1191" s="18"/>
      <c r="N1191" s="18"/>
    </row>
    <row r="1192" spans="1:14" x14ac:dyDescent="0.25">
      <c r="A1192" s="92">
        <v>45742</v>
      </c>
      <c r="B1192" s="51" t="s">
        <v>49</v>
      </c>
      <c r="C1192" s="52" t="s">
        <v>35</v>
      </c>
      <c r="D1192" s="52" t="s">
        <v>15</v>
      </c>
      <c r="E1192" s="92">
        <v>45743</v>
      </c>
      <c r="F1192" s="92">
        <v>45834</v>
      </c>
      <c r="G1192" s="16">
        <v>50000000000</v>
      </c>
      <c r="H1192" s="20">
        <v>1.1499999999999999</v>
      </c>
      <c r="I1192" s="19">
        <v>26500000000</v>
      </c>
      <c r="J1192" s="18">
        <v>1.1499999999999999</v>
      </c>
      <c r="K1192" s="18">
        <v>1.1499999999999999</v>
      </c>
      <c r="L1192" s="17">
        <v>26500000000</v>
      </c>
      <c r="M1192" s="18">
        <v>1.1499999999999999</v>
      </c>
      <c r="N1192" s="18">
        <v>1.1499999999999999</v>
      </c>
    </row>
    <row r="1193" spans="1:14" x14ac:dyDescent="0.25">
      <c r="A1193" s="92">
        <v>45742</v>
      </c>
      <c r="B1193" s="51" t="s">
        <v>49</v>
      </c>
      <c r="C1193" s="52" t="s">
        <v>35</v>
      </c>
      <c r="D1193" s="52" t="s">
        <v>16</v>
      </c>
      <c r="E1193" s="92">
        <v>45743</v>
      </c>
      <c r="F1193" s="92">
        <v>45925</v>
      </c>
      <c r="G1193" s="16">
        <v>25000000000</v>
      </c>
      <c r="H1193" s="20">
        <v>1.3</v>
      </c>
      <c r="I1193" s="19">
        <v>600000000</v>
      </c>
      <c r="J1193" s="18">
        <v>1.3</v>
      </c>
      <c r="K1193" s="18">
        <v>1.3</v>
      </c>
      <c r="L1193" s="17">
        <v>600000000</v>
      </c>
      <c r="M1193" s="18">
        <v>1.3</v>
      </c>
      <c r="N1193" s="18">
        <v>1.3</v>
      </c>
    </row>
    <row r="1194" spans="1:14" x14ac:dyDescent="0.25">
      <c r="A1194" s="92">
        <v>45742</v>
      </c>
      <c r="B1194" s="51" t="s">
        <v>49</v>
      </c>
      <c r="C1194" s="52" t="s">
        <v>35</v>
      </c>
      <c r="D1194" s="52" t="s">
        <v>17</v>
      </c>
      <c r="E1194" s="92">
        <v>45743</v>
      </c>
      <c r="F1194" s="92">
        <v>46107</v>
      </c>
      <c r="G1194" s="16"/>
      <c r="H1194" s="20"/>
      <c r="I1194" s="19"/>
      <c r="J1194" s="18"/>
      <c r="K1194" s="18"/>
      <c r="L1194" s="17"/>
      <c r="M1194" s="18"/>
      <c r="N1194" s="18"/>
    </row>
    <row r="1195" spans="1:14" x14ac:dyDescent="0.25">
      <c r="A1195" s="92">
        <v>45742</v>
      </c>
      <c r="B1195" s="51" t="s">
        <v>49</v>
      </c>
      <c r="C1195" s="52" t="s">
        <v>34</v>
      </c>
      <c r="D1195" s="52" t="s">
        <v>12</v>
      </c>
      <c r="E1195" s="92">
        <v>45743</v>
      </c>
      <c r="F1195" s="92">
        <v>45750</v>
      </c>
      <c r="G1195" s="16"/>
      <c r="H1195" s="20"/>
      <c r="I1195" s="19"/>
      <c r="J1195" s="18"/>
      <c r="K1195" s="18"/>
      <c r="L1195" s="17"/>
      <c r="M1195" s="18"/>
      <c r="N1195" s="18"/>
    </row>
    <row r="1196" spans="1:14" x14ac:dyDescent="0.25">
      <c r="A1196" s="92">
        <v>45742</v>
      </c>
      <c r="B1196" s="51" t="s">
        <v>49</v>
      </c>
      <c r="C1196" s="52" t="s">
        <v>34</v>
      </c>
      <c r="D1196" s="52" t="s">
        <v>13</v>
      </c>
      <c r="E1196" s="92">
        <v>45743</v>
      </c>
      <c r="F1196" s="92">
        <v>45757</v>
      </c>
      <c r="G1196" s="16"/>
      <c r="H1196" s="20"/>
      <c r="I1196" s="19"/>
      <c r="J1196" s="18"/>
      <c r="K1196" s="18"/>
      <c r="L1196" s="17"/>
      <c r="M1196" s="18"/>
      <c r="N1196" s="18"/>
    </row>
    <row r="1197" spans="1:14" x14ac:dyDescent="0.25">
      <c r="A1197" s="92">
        <v>45742</v>
      </c>
      <c r="B1197" s="51" t="s">
        <v>49</v>
      </c>
      <c r="C1197" s="52" t="s">
        <v>34</v>
      </c>
      <c r="D1197" s="52" t="s">
        <v>14</v>
      </c>
      <c r="E1197" s="92">
        <v>45743</v>
      </c>
      <c r="F1197" s="92">
        <v>45771</v>
      </c>
      <c r="G1197" s="16"/>
      <c r="H1197" s="20"/>
      <c r="I1197" s="19"/>
      <c r="J1197" s="18"/>
      <c r="K1197" s="18"/>
      <c r="L1197" s="17"/>
      <c r="M1197" s="18"/>
      <c r="N1197" s="18"/>
    </row>
    <row r="1198" spans="1:14" x14ac:dyDescent="0.25">
      <c r="A1198" s="92">
        <v>45742</v>
      </c>
      <c r="B1198" s="51" t="s">
        <v>49</v>
      </c>
      <c r="C1198" s="52" t="s">
        <v>34</v>
      </c>
      <c r="D1198" s="52" t="s">
        <v>15</v>
      </c>
      <c r="E1198" s="92">
        <v>45743</v>
      </c>
      <c r="F1198" s="92">
        <v>45834</v>
      </c>
      <c r="G1198" s="16">
        <v>60000000</v>
      </c>
      <c r="H1198" s="20">
        <v>0.9</v>
      </c>
      <c r="I1198" s="19">
        <v>128000000</v>
      </c>
      <c r="J1198" s="18">
        <v>0.7</v>
      </c>
      <c r="K1198" s="18">
        <v>0.9</v>
      </c>
      <c r="L1198" s="17">
        <v>60000000</v>
      </c>
      <c r="M1198" s="18">
        <v>0.7</v>
      </c>
      <c r="N1198" s="18">
        <v>0.71328124999999998</v>
      </c>
    </row>
    <row r="1199" spans="1:14" x14ac:dyDescent="0.25">
      <c r="A1199" s="92">
        <v>45742</v>
      </c>
      <c r="B1199" s="51" t="s">
        <v>49</v>
      </c>
      <c r="C1199" s="52" t="s">
        <v>34</v>
      </c>
      <c r="D1199" s="52" t="s">
        <v>16</v>
      </c>
      <c r="E1199" s="92">
        <v>45743</v>
      </c>
      <c r="F1199" s="92">
        <v>45925</v>
      </c>
      <c r="G1199" s="16">
        <v>30000000</v>
      </c>
      <c r="H1199" s="20">
        <v>1</v>
      </c>
      <c r="I1199" s="19">
        <v>42300000</v>
      </c>
      <c r="J1199" s="18">
        <v>0.98</v>
      </c>
      <c r="K1199" s="18">
        <v>1</v>
      </c>
      <c r="L1199" s="17">
        <v>30000000</v>
      </c>
      <c r="M1199" s="18">
        <v>0.99</v>
      </c>
      <c r="N1199" s="18">
        <v>0.99004728132387709</v>
      </c>
    </row>
    <row r="1200" spans="1:14" x14ac:dyDescent="0.25">
      <c r="A1200" s="92">
        <v>45742</v>
      </c>
      <c r="B1200" s="51" t="s">
        <v>49</v>
      </c>
      <c r="C1200" s="52" t="s">
        <v>34</v>
      </c>
      <c r="D1200" s="52" t="s">
        <v>17</v>
      </c>
      <c r="E1200" s="92">
        <v>45743</v>
      </c>
      <c r="F1200" s="92">
        <v>46107</v>
      </c>
      <c r="G1200" s="16">
        <v>30000000</v>
      </c>
      <c r="H1200" s="20">
        <v>1.05</v>
      </c>
      <c r="I1200" s="19">
        <v>35000000</v>
      </c>
      <c r="J1200" s="18">
        <v>1.05</v>
      </c>
      <c r="K1200" s="18">
        <v>1.05</v>
      </c>
      <c r="L1200" s="17">
        <v>35000000</v>
      </c>
      <c r="M1200" s="18">
        <v>1.05</v>
      </c>
      <c r="N1200" s="18">
        <v>1.05</v>
      </c>
    </row>
    <row r="1201" spans="1:14" x14ac:dyDescent="0.25">
      <c r="A1201" s="92">
        <v>45749</v>
      </c>
      <c r="B1201" s="51" t="s">
        <v>49</v>
      </c>
      <c r="C1201" s="52" t="s">
        <v>35</v>
      </c>
      <c r="D1201" s="52" t="s">
        <v>12</v>
      </c>
      <c r="E1201" s="92">
        <v>45750</v>
      </c>
      <c r="F1201" s="92">
        <v>45757</v>
      </c>
      <c r="G1201" s="16">
        <v>850000000000</v>
      </c>
      <c r="H1201" s="20">
        <v>1</v>
      </c>
      <c r="I1201" s="19">
        <v>406000000000</v>
      </c>
      <c r="J1201" s="18">
        <v>0.9</v>
      </c>
      <c r="K1201" s="18">
        <v>1</v>
      </c>
      <c r="L1201" s="17">
        <v>406000000000</v>
      </c>
      <c r="M1201" s="18">
        <v>1</v>
      </c>
      <c r="N1201" s="18">
        <v>0.97599999999999998</v>
      </c>
    </row>
    <row r="1202" spans="1:14" x14ac:dyDescent="0.25">
      <c r="A1202" s="92">
        <v>45749</v>
      </c>
      <c r="B1202" s="51" t="s">
        <v>49</v>
      </c>
      <c r="C1202" s="52" t="s">
        <v>35</v>
      </c>
      <c r="D1202" s="52" t="s">
        <v>13</v>
      </c>
      <c r="E1202" s="92">
        <v>45750</v>
      </c>
      <c r="F1202" s="92">
        <v>45764</v>
      </c>
      <c r="G1202" s="16"/>
      <c r="H1202" s="20"/>
      <c r="I1202" s="19"/>
      <c r="J1202" s="18"/>
      <c r="K1202" s="18"/>
      <c r="L1202" s="17"/>
      <c r="M1202" s="18"/>
      <c r="N1202" s="18"/>
    </row>
    <row r="1203" spans="1:14" x14ac:dyDescent="0.25">
      <c r="A1203" s="92">
        <v>45749</v>
      </c>
      <c r="B1203" s="51" t="s">
        <v>49</v>
      </c>
      <c r="C1203" s="52" t="s">
        <v>35</v>
      </c>
      <c r="D1203" s="52" t="s">
        <v>14</v>
      </c>
      <c r="E1203" s="92">
        <v>45750</v>
      </c>
      <c r="F1203" s="92">
        <v>45778</v>
      </c>
      <c r="G1203" s="16"/>
      <c r="H1203" s="20"/>
      <c r="I1203" s="19"/>
      <c r="J1203" s="18"/>
      <c r="K1203" s="18"/>
      <c r="L1203" s="17"/>
      <c r="M1203" s="18"/>
      <c r="N1203" s="18"/>
    </row>
    <row r="1204" spans="1:14" x14ac:dyDescent="0.25">
      <c r="A1204" s="92">
        <v>45749</v>
      </c>
      <c r="B1204" s="51" t="s">
        <v>49</v>
      </c>
      <c r="C1204" s="52" t="s">
        <v>35</v>
      </c>
      <c r="D1204" s="52" t="s">
        <v>15</v>
      </c>
      <c r="E1204" s="92">
        <v>45750</v>
      </c>
      <c r="F1204" s="92">
        <v>45841</v>
      </c>
      <c r="G1204" s="16">
        <v>50000000000</v>
      </c>
      <c r="H1204" s="20">
        <v>1.1499999999999999</v>
      </c>
      <c r="I1204" s="19"/>
      <c r="J1204" s="18"/>
      <c r="K1204" s="18"/>
      <c r="L1204" s="17"/>
      <c r="M1204" s="18"/>
      <c r="N1204" s="18"/>
    </row>
    <row r="1205" spans="1:14" x14ac:dyDescent="0.25">
      <c r="A1205" s="92">
        <v>45749</v>
      </c>
      <c r="B1205" s="51" t="s">
        <v>49</v>
      </c>
      <c r="C1205" s="52" t="s">
        <v>35</v>
      </c>
      <c r="D1205" s="52" t="s">
        <v>16</v>
      </c>
      <c r="E1205" s="92">
        <v>45750</v>
      </c>
      <c r="F1205" s="92">
        <v>45932</v>
      </c>
      <c r="G1205" s="16">
        <v>25000000000</v>
      </c>
      <c r="H1205" s="20">
        <v>1.3</v>
      </c>
      <c r="I1205" s="19">
        <v>400000000</v>
      </c>
      <c r="J1205" s="18">
        <v>1.2</v>
      </c>
      <c r="K1205" s="18">
        <v>1.3</v>
      </c>
      <c r="L1205" s="17">
        <v>400000000</v>
      </c>
      <c r="M1205" s="18">
        <v>1.3</v>
      </c>
      <c r="N1205" s="18">
        <v>1.25</v>
      </c>
    </row>
    <row r="1206" spans="1:14" x14ac:dyDescent="0.25">
      <c r="A1206" s="92">
        <v>45749</v>
      </c>
      <c r="B1206" s="51" t="s">
        <v>49</v>
      </c>
      <c r="C1206" s="52" t="s">
        <v>35</v>
      </c>
      <c r="D1206" s="52" t="s">
        <v>17</v>
      </c>
      <c r="E1206" s="92">
        <v>45750</v>
      </c>
      <c r="F1206" s="92">
        <v>46114</v>
      </c>
      <c r="G1206" s="16"/>
      <c r="H1206" s="20"/>
      <c r="I1206" s="19"/>
      <c r="J1206" s="18"/>
      <c r="K1206" s="18"/>
      <c r="L1206" s="17"/>
      <c r="M1206" s="18"/>
      <c r="N1206" s="18"/>
    </row>
    <row r="1207" spans="1:14" x14ac:dyDescent="0.25">
      <c r="A1207" s="92">
        <v>45749</v>
      </c>
      <c r="B1207" s="51" t="s">
        <v>49</v>
      </c>
      <c r="C1207" s="52" t="s">
        <v>34</v>
      </c>
      <c r="D1207" s="52" t="s">
        <v>12</v>
      </c>
      <c r="E1207" s="92">
        <v>45750</v>
      </c>
      <c r="F1207" s="92">
        <v>45757</v>
      </c>
      <c r="G1207" s="16"/>
      <c r="H1207" s="20"/>
      <c r="I1207" s="19"/>
      <c r="J1207" s="18"/>
      <c r="K1207" s="18"/>
      <c r="L1207" s="17"/>
      <c r="M1207" s="18"/>
      <c r="N1207" s="18"/>
    </row>
    <row r="1208" spans="1:14" x14ac:dyDescent="0.25">
      <c r="A1208" s="92">
        <v>45749</v>
      </c>
      <c r="B1208" s="51" t="s">
        <v>49</v>
      </c>
      <c r="C1208" s="52" t="s">
        <v>34</v>
      </c>
      <c r="D1208" s="52" t="s">
        <v>13</v>
      </c>
      <c r="E1208" s="92">
        <v>45750</v>
      </c>
      <c r="F1208" s="92">
        <v>45764</v>
      </c>
      <c r="G1208" s="16"/>
      <c r="H1208" s="20"/>
      <c r="I1208" s="19"/>
      <c r="J1208" s="18"/>
      <c r="K1208" s="18"/>
      <c r="L1208" s="17"/>
      <c r="M1208" s="18"/>
      <c r="N1208" s="18"/>
    </row>
    <row r="1209" spans="1:14" x14ac:dyDescent="0.25">
      <c r="A1209" s="92">
        <v>45749</v>
      </c>
      <c r="B1209" s="51" t="s">
        <v>49</v>
      </c>
      <c r="C1209" s="52" t="s">
        <v>34</v>
      </c>
      <c r="D1209" s="52" t="s">
        <v>14</v>
      </c>
      <c r="E1209" s="92">
        <v>45750</v>
      </c>
      <c r="F1209" s="92">
        <v>45778</v>
      </c>
      <c r="G1209" s="16"/>
      <c r="H1209" s="20"/>
      <c r="I1209" s="19"/>
      <c r="J1209" s="18"/>
      <c r="K1209" s="18"/>
      <c r="L1209" s="17"/>
      <c r="M1209" s="18"/>
      <c r="N1209" s="18"/>
    </row>
    <row r="1210" spans="1:14" x14ac:dyDescent="0.25">
      <c r="A1210" s="92">
        <v>45749</v>
      </c>
      <c r="B1210" s="51" t="s">
        <v>49</v>
      </c>
      <c r="C1210" s="52" t="s">
        <v>34</v>
      </c>
      <c r="D1210" s="52" t="s">
        <v>15</v>
      </c>
      <c r="E1210" s="92">
        <v>45750</v>
      </c>
      <c r="F1210" s="92">
        <v>45841</v>
      </c>
      <c r="G1210" s="16">
        <v>60000000</v>
      </c>
      <c r="H1210" s="20">
        <v>0.9</v>
      </c>
      <c r="I1210" s="19">
        <v>173400000</v>
      </c>
      <c r="J1210" s="18">
        <v>0.4</v>
      </c>
      <c r="K1210" s="18">
        <v>0.7</v>
      </c>
      <c r="L1210" s="17">
        <v>60000000</v>
      </c>
      <c r="M1210" s="18">
        <v>0.69</v>
      </c>
      <c r="N1210" s="18">
        <v>0.6907727797001153</v>
      </c>
    </row>
    <row r="1211" spans="1:14" x14ac:dyDescent="0.25">
      <c r="A1211" s="92">
        <v>45749</v>
      </c>
      <c r="B1211" s="51" t="s">
        <v>49</v>
      </c>
      <c r="C1211" s="52" t="s">
        <v>34</v>
      </c>
      <c r="D1211" s="52" t="s">
        <v>16</v>
      </c>
      <c r="E1211" s="92">
        <v>45750</v>
      </c>
      <c r="F1211" s="92">
        <v>45932</v>
      </c>
      <c r="G1211" s="16">
        <v>30000000</v>
      </c>
      <c r="H1211" s="20">
        <v>1</v>
      </c>
      <c r="I1211" s="19">
        <v>40400000</v>
      </c>
      <c r="J1211" s="18">
        <v>0.9</v>
      </c>
      <c r="K1211" s="18">
        <v>0.99</v>
      </c>
      <c r="L1211" s="17">
        <v>30000000</v>
      </c>
      <c r="M1211" s="18">
        <v>0.97</v>
      </c>
      <c r="N1211" s="18">
        <v>0.97469059405940595</v>
      </c>
    </row>
    <row r="1212" spans="1:14" x14ac:dyDescent="0.25">
      <c r="A1212" s="92">
        <v>45749</v>
      </c>
      <c r="B1212" s="51" t="s">
        <v>49</v>
      </c>
      <c r="C1212" s="52" t="s">
        <v>34</v>
      </c>
      <c r="D1212" s="52" t="s">
        <v>17</v>
      </c>
      <c r="E1212" s="92">
        <v>45750</v>
      </c>
      <c r="F1212" s="92">
        <v>46114</v>
      </c>
      <c r="G1212" s="16">
        <v>30000000</v>
      </c>
      <c r="H1212" s="20">
        <v>1.05</v>
      </c>
      <c r="I1212" s="19">
        <v>35000000</v>
      </c>
      <c r="J1212" s="18">
        <v>1.04</v>
      </c>
      <c r="K1212" s="18">
        <v>1.05</v>
      </c>
      <c r="L1212" s="17">
        <v>30000000</v>
      </c>
      <c r="M1212" s="18">
        <v>1.05</v>
      </c>
      <c r="N1212" s="18">
        <v>1.0414285714285709</v>
      </c>
    </row>
    <row r="1213" spans="1:14" x14ac:dyDescent="0.25">
      <c r="A1213" s="92">
        <v>45756</v>
      </c>
      <c r="B1213" s="51" t="s">
        <v>49</v>
      </c>
      <c r="C1213" s="52" t="s">
        <v>35</v>
      </c>
      <c r="D1213" s="52" t="s">
        <v>12</v>
      </c>
      <c r="E1213" s="92">
        <v>45757</v>
      </c>
      <c r="F1213" s="92">
        <v>45764</v>
      </c>
      <c r="G1213" s="16">
        <v>850000000000</v>
      </c>
      <c r="H1213" s="20">
        <v>1</v>
      </c>
      <c r="I1213" s="19">
        <v>561000000000</v>
      </c>
      <c r="J1213" s="18">
        <v>0.9</v>
      </c>
      <c r="K1213" s="18">
        <v>1</v>
      </c>
      <c r="L1213" s="17">
        <v>561000000000</v>
      </c>
      <c r="M1213" s="18">
        <v>1</v>
      </c>
      <c r="N1213" s="18">
        <v>0.97571428571428598</v>
      </c>
    </row>
    <row r="1214" spans="1:14" x14ac:dyDescent="0.25">
      <c r="A1214" s="92">
        <v>45756</v>
      </c>
      <c r="B1214" s="51" t="s">
        <v>49</v>
      </c>
      <c r="C1214" s="52" t="s">
        <v>35</v>
      </c>
      <c r="D1214" s="52" t="s">
        <v>13</v>
      </c>
      <c r="E1214" s="92">
        <v>45757</v>
      </c>
      <c r="F1214" s="92">
        <v>45771</v>
      </c>
      <c r="G1214" s="16"/>
      <c r="H1214" s="20"/>
      <c r="I1214" s="19"/>
      <c r="J1214" s="18"/>
      <c r="K1214" s="18"/>
      <c r="L1214" s="17"/>
      <c r="M1214" s="18"/>
      <c r="N1214" s="18"/>
    </row>
    <row r="1215" spans="1:14" x14ac:dyDescent="0.25">
      <c r="A1215" s="92">
        <v>45756</v>
      </c>
      <c r="B1215" s="51" t="s">
        <v>49</v>
      </c>
      <c r="C1215" s="52" t="s">
        <v>35</v>
      </c>
      <c r="D1215" s="52" t="s">
        <v>14</v>
      </c>
      <c r="E1215" s="92">
        <v>45757</v>
      </c>
      <c r="F1215" s="92">
        <v>45785</v>
      </c>
      <c r="G1215" s="16"/>
      <c r="H1215" s="20"/>
      <c r="I1215" s="19"/>
      <c r="J1215" s="18"/>
      <c r="K1215" s="18"/>
      <c r="L1215" s="17"/>
      <c r="M1215" s="18"/>
      <c r="N1215" s="18"/>
    </row>
    <row r="1216" spans="1:14" x14ac:dyDescent="0.25">
      <c r="A1216" s="92">
        <v>45756</v>
      </c>
      <c r="B1216" s="51" t="s">
        <v>49</v>
      </c>
      <c r="C1216" s="52" t="s">
        <v>35</v>
      </c>
      <c r="D1216" s="52" t="s">
        <v>15</v>
      </c>
      <c r="E1216" s="92">
        <v>45757</v>
      </c>
      <c r="F1216" s="92">
        <v>45848</v>
      </c>
      <c r="G1216" s="16">
        <v>50000000000</v>
      </c>
      <c r="H1216" s="20">
        <v>1.1499999999999999</v>
      </c>
      <c r="I1216" s="19">
        <v>3371000000</v>
      </c>
      <c r="J1216" s="18">
        <v>0.75</v>
      </c>
      <c r="K1216" s="18">
        <v>1.1200000000000001</v>
      </c>
      <c r="L1216" s="17">
        <v>3371000000</v>
      </c>
      <c r="M1216" s="18">
        <v>1.1200000000000001</v>
      </c>
      <c r="N1216" s="18">
        <v>1.0175000000000001</v>
      </c>
    </row>
    <row r="1217" spans="1:14" x14ac:dyDescent="0.25">
      <c r="A1217" s="92">
        <v>45756</v>
      </c>
      <c r="B1217" s="51" t="s">
        <v>49</v>
      </c>
      <c r="C1217" s="52" t="s">
        <v>35</v>
      </c>
      <c r="D1217" s="52" t="s">
        <v>16</v>
      </c>
      <c r="E1217" s="92">
        <v>45757</v>
      </c>
      <c r="F1217" s="92">
        <v>45939</v>
      </c>
      <c r="G1217" s="16">
        <v>25000000000</v>
      </c>
      <c r="H1217" s="20">
        <v>1.3</v>
      </c>
      <c r="I1217" s="19"/>
      <c r="J1217" s="18"/>
      <c r="K1217" s="18"/>
      <c r="L1217" s="17"/>
      <c r="M1217" s="18"/>
      <c r="N1217" s="18"/>
    </row>
    <row r="1218" spans="1:14" x14ac:dyDescent="0.25">
      <c r="A1218" s="92">
        <v>45756</v>
      </c>
      <c r="B1218" s="51" t="s">
        <v>49</v>
      </c>
      <c r="C1218" s="52" t="s">
        <v>35</v>
      </c>
      <c r="D1218" s="52" t="s">
        <v>17</v>
      </c>
      <c r="E1218" s="92">
        <v>45757</v>
      </c>
      <c r="F1218" s="92">
        <v>46121</v>
      </c>
      <c r="G1218" s="16"/>
      <c r="H1218" s="20"/>
      <c r="I1218" s="19"/>
      <c r="J1218" s="18"/>
      <c r="K1218" s="18"/>
      <c r="L1218" s="17"/>
      <c r="M1218" s="18"/>
      <c r="N1218" s="18"/>
    </row>
    <row r="1219" spans="1:14" x14ac:dyDescent="0.25">
      <c r="A1219" s="92">
        <v>45756</v>
      </c>
      <c r="B1219" s="51" t="s">
        <v>49</v>
      </c>
      <c r="C1219" s="52" t="s">
        <v>34</v>
      </c>
      <c r="D1219" s="52" t="s">
        <v>12</v>
      </c>
      <c r="E1219" s="92">
        <v>45757</v>
      </c>
      <c r="F1219" s="92">
        <v>45764</v>
      </c>
      <c r="G1219" s="16"/>
      <c r="H1219" s="20"/>
      <c r="I1219" s="19"/>
      <c r="J1219" s="18"/>
      <c r="K1219" s="18"/>
      <c r="L1219" s="17"/>
      <c r="M1219" s="18"/>
      <c r="N1219" s="18"/>
    </row>
    <row r="1220" spans="1:14" x14ac:dyDescent="0.25">
      <c r="A1220" s="92">
        <v>45756</v>
      </c>
      <c r="B1220" s="51" t="s">
        <v>49</v>
      </c>
      <c r="C1220" s="52" t="s">
        <v>34</v>
      </c>
      <c r="D1220" s="52" t="s">
        <v>13</v>
      </c>
      <c r="E1220" s="92">
        <v>45757</v>
      </c>
      <c r="F1220" s="92">
        <v>45771</v>
      </c>
      <c r="G1220" s="16"/>
      <c r="H1220" s="20"/>
      <c r="I1220" s="19"/>
      <c r="J1220" s="18"/>
      <c r="K1220" s="18"/>
      <c r="L1220" s="17"/>
      <c r="M1220" s="18"/>
      <c r="N1220" s="18"/>
    </row>
    <row r="1221" spans="1:14" x14ac:dyDescent="0.25">
      <c r="A1221" s="92">
        <v>45756</v>
      </c>
      <c r="B1221" s="51" t="s">
        <v>49</v>
      </c>
      <c r="C1221" s="52" t="s">
        <v>34</v>
      </c>
      <c r="D1221" s="52" t="s">
        <v>14</v>
      </c>
      <c r="E1221" s="92">
        <v>45757</v>
      </c>
      <c r="F1221" s="92">
        <v>45785</v>
      </c>
      <c r="G1221" s="16"/>
      <c r="H1221" s="20"/>
      <c r="I1221" s="19"/>
      <c r="J1221" s="18"/>
      <c r="K1221" s="18"/>
      <c r="L1221" s="17"/>
      <c r="M1221" s="18"/>
      <c r="N1221" s="18"/>
    </row>
    <row r="1222" spans="1:14" x14ac:dyDescent="0.25">
      <c r="A1222" s="92">
        <v>45756</v>
      </c>
      <c r="B1222" s="51" t="s">
        <v>49</v>
      </c>
      <c r="C1222" s="52" t="s">
        <v>34</v>
      </c>
      <c r="D1222" s="52" t="s">
        <v>15</v>
      </c>
      <c r="E1222" s="92">
        <v>45757</v>
      </c>
      <c r="F1222" s="92">
        <v>45848</v>
      </c>
      <c r="G1222" s="16">
        <v>60000000</v>
      </c>
      <c r="H1222" s="20">
        <v>0.9</v>
      </c>
      <c r="I1222" s="19">
        <v>102550000</v>
      </c>
      <c r="J1222" s="18">
        <v>0.5</v>
      </c>
      <c r="K1222" s="18">
        <v>0.9</v>
      </c>
      <c r="L1222" s="17">
        <v>60000000</v>
      </c>
      <c r="M1222" s="18">
        <v>0.68</v>
      </c>
      <c r="N1222" s="18">
        <v>0.62403705509507557</v>
      </c>
    </row>
    <row r="1223" spans="1:14" x14ac:dyDescent="0.25">
      <c r="A1223" s="92">
        <v>45756</v>
      </c>
      <c r="B1223" s="51" t="s">
        <v>49</v>
      </c>
      <c r="C1223" s="52" t="s">
        <v>34</v>
      </c>
      <c r="D1223" s="52" t="s">
        <v>16</v>
      </c>
      <c r="E1223" s="92">
        <v>45757</v>
      </c>
      <c r="F1223" s="92">
        <v>45939</v>
      </c>
      <c r="G1223" s="16">
        <v>30000000</v>
      </c>
      <c r="H1223" s="20">
        <v>1</v>
      </c>
      <c r="I1223" s="19">
        <v>10735000</v>
      </c>
      <c r="J1223" s="18">
        <v>0.9</v>
      </c>
      <c r="K1223" s="18">
        <v>0.95</v>
      </c>
      <c r="L1223" s="17">
        <v>10735000</v>
      </c>
      <c r="M1223" s="18">
        <v>0.95</v>
      </c>
      <c r="N1223" s="18">
        <v>0.92794597112249655</v>
      </c>
    </row>
    <row r="1224" spans="1:14" x14ac:dyDescent="0.25">
      <c r="A1224" s="92">
        <v>45756</v>
      </c>
      <c r="B1224" s="51" t="s">
        <v>49</v>
      </c>
      <c r="C1224" s="52" t="s">
        <v>34</v>
      </c>
      <c r="D1224" s="52" t="s">
        <v>17</v>
      </c>
      <c r="E1224" s="92">
        <v>45757</v>
      </c>
      <c r="F1224" s="92">
        <v>46121</v>
      </c>
      <c r="G1224" s="16">
        <v>30000000</v>
      </c>
      <c r="H1224" s="20">
        <v>1.05</v>
      </c>
      <c r="I1224" s="19">
        <v>20000000</v>
      </c>
      <c r="J1224" s="18">
        <v>1.04</v>
      </c>
      <c r="K1224" s="18">
        <v>1.04</v>
      </c>
      <c r="L1224" s="17">
        <v>20000000</v>
      </c>
      <c r="M1224" s="18">
        <v>1.04</v>
      </c>
      <c r="N1224" s="18">
        <v>1.04</v>
      </c>
    </row>
    <row r="1225" spans="1:14" x14ac:dyDescent="0.25">
      <c r="A1225" s="92">
        <v>45763</v>
      </c>
      <c r="B1225" s="51" t="s">
        <v>49</v>
      </c>
      <c r="C1225" s="52" t="s">
        <v>35</v>
      </c>
      <c r="D1225" s="52" t="s">
        <v>12</v>
      </c>
      <c r="E1225" s="92">
        <v>45764</v>
      </c>
      <c r="F1225" s="92">
        <v>45771</v>
      </c>
      <c r="G1225" s="16">
        <v>850000000000</v>
      </c>
      <c r="H1225" s="20">
        <v>1</v>
      </c>
      <c r="I1225" s="19">
        <v>641000000000</v>
      </c>
      <c r="J1225" s="18">
        <v>0.9</v>
      </c>
      <c r="K1225" s="18">
        <v>1</v>
      </c>
      <c r="L1225" s="17">
        <v>641000000000</v>
      </c>
      <c r="M1225" s="18">
        <v>1</v>
      </c>
      <c r="N1225" s="18">
        <v>0.96333333333333304</v>
      </c>
    </row>
    <row r="1226" spans="1:14" x14ac:dyDescent="0.25">
      <c r="A1226" s="92">
        <v>45763</v>
      </c>
      <c r="B1226" s="51" t="s">
        <v>49</v>
      </c>
      <c r="C1226" s="52" t="s">
        <v>35</v>
      </c>
      <c r="D1226" s="52" t="s">
        <v>13</v>
      </c>
      <c r="E1226" s="92">
        <v>45764</v>
      </c>
      <c r="F1226" s="92">
        <v>45778</v>
      </c>
      <c r="G1226" s="16"/>
      <c r="H1226" s="20"/>
      <c r="I1226" s="19"/>
      <c r="J1226" s="18"/>
      <c r="K1226" s="18"/>
      <c r="L1226" s="17"/>
      <c r="M1226" s="18"/>
      <c r="N1226" s="18"/>
    </row>
    <row r="1227" spans="1:14" x14ac:dyDescent="0.25">
      <c r="A1227" s="92">
        <v>45763</v>
      </c>
      <c r="B1227" s="51" t="s">
        <v>49</v>
      </c>
      <c r="C1227" s="52" t="s">
        <v>35</v>
      </c>
      <c r="D1227" s="52" t="s">
        <v>14</v>
      </c>
      <c r="E1227" s="92">
        <v>45764</v>
      </c>
      <c r="F1227" s="92">
        <v>45792</v>
      </c>
      <c r="G1227" s="16"/>
      <c r="H1227" s="20"/>
      <c r="I1227" s="19"/>
      <c r="J1227" s="18"/>
      <c r="K1227" s="18"/>
      <c r="L1227" s="17"/>
      <c r="M1227" s="18"/>
      <c r="N1227" s="18"/>
    </row>
    <row r="1228" spans="1:14" x14ac:dyDescent="0.25">
      <c r="A1228" s="92">
        <v>45763</v>
      </c>
      <c r="B1228" s="51" t="s">
        <v>49</v>
      </c>
      <c r="C1228" s="52" t="s">
        <v>35</v>
      </c>
      <c r="D1228" s="52" t="s">
        <v>15</v>
      </c>
      <c r="E1228" s="92">
        <v>45764</v>
      </c>
      <c r="F1228" s="92">
        <v>45855</v>
      </c>
      <c r="G1228" s="16">
        <v>50000000000</v>
      </c>
      <c r="H1228" s="20">
        <v>1.1499999999999999</v>
      </c>
      <c r="I1228" s="19">
        <v>21250000000</v>
      </c>
      <c r="J1228" s="18">
        <v>0.5</v>
      </c>
      <c r="K1228" s="18">
        <v>1.1499999999999999</v>
      </c>
      <c r="L1228" s="17">
        <v>21250000000</v>
      </c>
      <c r="M1228" s="18">
        <v>1.1499999999999999</v>
      </c>
      <c r="N1228" s="18">
        <v>0.74</v>
      </c>
    </row>
    <row r="1229" spans="1:14" x14ac:dyDescent="0.25">
      <c r="A1229" s="92">
        <v>45763</v>
      </c>
      <c r="B1229" s="51" t="s">
        <v>49</v>
      </c>
      <c r="C1229" s="52" t="s">
        <v>35</v>
      </c>
      <c r="D1229" s="52" t="s">
        <v>16</v>
      </c>
      <c r="E1229" s="92">
        <v>45764</v>
      </c>
      <c r="F1229" s="92">
        <v>45946</v>
      </c>
      <c r="G1229" s="16">
        <v>25000000000</v>
      </c>
      <c r="H1229" s="20">
        <v>1.3</v>
      </c>
      <c r="I1229" s="19">
        <v>26100000000</v>
      </c>
      <c r="J1229" s="18">
        <v>0.9</v>
      </c>
      <c r="K1229" s="18">
        <v>1.3</v>
      </c>
      <c r="L1229" s="17">
        <v>25000000000</v>
      </c>
      <c r="M1229" s="18">
        <v>1.3</v>
      </c>
      <c r="N1229" s="18">
        <v>1.1000000000000001</v>
      </c>
    </row>
    <row r="1230" spans="1:14" x14ac:dyDescent="0.25">
      <c r="A1230" s="92">
        <v>45763</v>
      </c>
      <c r="B1230" s="51" t="s">
        <v>49</v>
      </c>
      <c r="C1230" s="52" t="s">
        <v>35</v>
      </c>
      <c r="D1230" s="52" t="s">
        <v>17</v>
      </c>
      <c r="E1230" s="92">
        <v>45764</v>
      </c>
      <c r="F1230" s="92">
        <v>46128</v>
      </c>
      <c r="G1230" s="16"/>
      <c r="H1230" s="20"/>
      <c r="I1230" s="19"/>
      <c r="J1230" s="18"/>
      <c r="K1230" s="18"/>
      <c r="L1230" s="17"/>
      <c r="M1230" s="18"/>
      <c r="N1230" s="18"/>
    </row>
    <row r="1231" spans="1:14" x14ac:dyDescent="0.25">
      <c r="A1231" s="92">
        <v>45763</v>
      </c>
      <c r="B1231" s="51" t="s">
        <v>49</v>
      </c>
      <c r="C1231" s="52" t="s">
        <v>34</v>
      </c>
      <c r="D1231" s="52" t="s">
        <v>12</v>
      </c>
      <c r="E1231" s="92">
        <v>45764</v>
      </c>
      <c r="F1231" s="92">
        <v>45771</v>
      </c>
      <c r="G1231" s="16"/>
      <c r="H1231" s="20"/>
      <c r="I1231" s="19"/>
      <c r="J1231" s="18"/>
      <c r="K1231" s="18"/>
      <c r="L1231" s="17"/>
      <c r="M1231" s="18"/>
      <c r="N1231" s="18"/>
    </row>
    <row r="1232" spans="1:14" x14ac:dyDescent="0.25">
      <c r="A1232" s="92">
        <v>45763</v>
      </c>
      <c r="B1232" s="51" t="s">
        <v>49</v>
      </c>
      <c r="C1232" s="52" t="s">
        <v>34</v>
      </c>
      <c r="D1232" s="52" t="s">
        <v>13</v>
      </c>
      <c r="E1232" s="92">
        <v>45764</v>
      </c>
      <c r="F1232" s="92">
        <v>45778</v>
      </c>
      <c r="G1232" s="16"/>
      <c r="H1232" s="20"/>
      <c r="I1232" s="19"/>
      <c r="J1232" s="18"/>
      <c r="K1232" s="18"/>
      <c r="L1232" s="17"/>
      <c r="M1232" s="18"/>
      <c r="N1232" s="18"/>
    </row>
    <row r="1233" spans="1:14" x14ac:dyDescent="0.25">
      <c r="A1233" s="92">
        <v>45763</v>
      </c>
      <c r="B1233" s="51" t="s">
        <v>49</v>
      </c>
      <c r="C1233" s="52" t="s">
        <v>34</v>
      </c>
      <c r="D1233" s="52" t="s">
        <v>14</v>
      </c>
      <c r="E1233" s="92">
        <v>45764</v>
      </c>
      <c r="F1233" s="92">
        <v>45792</v>
      </c>
      <c r="G1233" s="16"/>
      <c r="H1233" s="20"/>
      <c r="I1233" s="19"/>
      <c r="J1233" s="18"/>
      <c r="K1233" s="18"/>
      <c r="L1233" s="17"/>
      <c r="M1233" s="18"/>
      <c r="N1233" s="18"/>
    </row>
    <row r="1234" spans="1:14" x14ac:dyDescent="0.25">
      <c r="A1234" s="92">
        <v>45763</v>
      </c>
      <c r="B1234" s="51" t="s">
        <v>49</v>
      </c>
      <c r="C1234" s="52" t="s">
        <v>34</v>
      </c>
      <c r="D1234" s="52" t="s">
        <v>15</v>
      </c>
      <c r="E1234" s="92">
        <v>45764</v>
      </c>
      <c r="F1234" s="92">
        <v>45855</v>
      </c>
      <c r="G1234" s="16">
        <v>60000000</v>
      </c>
      <c r="H1234" s="20">
        <v>0.9</v>
      </c>
      <c r="I1234" s="19">
        <v>58100000</v>
      </c>
      <c r="J1234" s="18">
        <v>0.2</v>
      </c>
      <c r="K1234" s="18">
        <v>0.9</v>
      </c>
      <c r="L1234" s="17">
        <v>58100000</v>
      </c>
      <c r="M1234" s="18">
        <v>0.9</v>
      </c>
      <c r="N1234" s="18">
        <v>0.64191049913941478</v>
      </c>
    </row>
    <row r="1235" spans="1:14" x14ac:dyDescent="0.25">
      <c r="A1235" s="92">
        <v>45763</v>
      </c>
      <c r="B1235" s="51" t="s">
        <v>49</v>
      </c>
      <c r="C1235" s="52" t="s">
        <v>34</v>
      </c>
      <c r="D1235" s="52" t="s">
        <v>16</v>
      </c>
      <c r="E1235" s="92">
        <v>45764</v>
      </c>
      <c r="F1235" s="92">
        <v>45946</v>
      </c>
      <c r="G1235" s="16">
        <v>30000000</v>
      </c>
      <c r="H1235" s="20">
        <v>1</v>
      </c>
      <c r="I1235" s="19">
        <v>32500000</v>
      </c>
      <c r="J1235" s="18">
        <v>0.8</v>
      </c>
      <c r="K1235" s="18">
        <v>0.95</v>
      </c>
      <c r="L1235" s="17">
        <v>30000000</v>
      </c>
      <c r="M1235" s="18">
        <v>0.95</v>
      </c>
      <c r="N1235" s="18">
        <v>0.9</v>
      </c>
    </row>
    <row r="1236" spans="1:14" x14ac:dyDescent="0.25">
      <c r="A1236" s="92">
        <v>45763</v>
      </c>
      <c r="B1236" s="51" t="s">
        <v>49</v>
      </c>
      <c r="C1236" s="52" t="s">
        <v>34</v>
      </c>
      <c r="D1236" s="52" t="s">
        <v>17</v>
      </c>
      <c r="E1236" s="92">
        <v>45764</v>
      </c>
      <c r="F1236" s="92">
        <v>46128</v>
      </c>
      <c r="G1236" s="16">
        <v>30000000</v>
      </c>
      <c r="H1236" s="20">
        <v>1.05</v>
      </c>
      <c r="I1236" s="19">
        <v>27000000</v>
      </c>
      <c r="J1236" s="18">
        <v>1.05</v>
      </c>
      <c r="K1236" s="18">
        <v>1.05</v>
      </c>
      <c r="L1236" s="17">
        <v>27000000</v>
      </c>
      <c r="M1236" s="18">
        <v>1.05</v>
      </c>
      <c r="N1236" s="18">
        <v>1.05</v>
      </c>
    </row>
    <row r="1237" spans="1:14" x14ac:dyDescent="0.25">
      <c r="A1237" s="92">
        <v>45770</v>
      </c>
      <c r="B1237" s="51" t="s">
        <v>49</v>
      </c>
      <c r="C1237" s="52" t="s">
        <v>35</v>
      </c>
      <c r="D1237" s="52" t="s">
        <v>12</v>
      </c>
      <c r="E1237" s="92">
        <v>45771</v>
      </c>
      <c r="F1237" s="92">
        <v>45778</v>
      </c>
      <c r="G1237" s="16">
        <v>850000000000</v>
      </c>
      <c r="H1237" s="20">
        <v>1</v>
      </c>
      <c r="I1237" s="19">
        <v>473000000000</v>
      </c>
      <c r="J1237" s="18">
        <v>0.9</v>
      </c>
      <c r="K1237" s="18">
        <v>1</v>
      </c>
      <c r="L1237" s="17">
        <v>473000000000</v>
      </c>
      <c r="M1237" s="18">
        <v>1</v>
      </c>
      <c r="N1237" s="18">
        <v>0.97599999999999998</v>
      </c>
    </row>
    <row r="1238" spans="1:14" x14ac:dyDescent="0.25">
      <c r="A1238" s="92">
        <v>45770</v>
      </c>
      <c r="B1238" s="51" t="s">
        <v>49</v>
      </c>
      <c r="C1238" s="52" t="s">
        <v>35</v>
      </c>
      <c r="D1238" s="52" t="s">
        <v>13</v>
      </c>
      <c r="E1238" s="92">
        <v>45771</v>
      </c>
      <c r="F1238" s="92">
        <v>45785</v>
      </c>
      <c r="G1238" s="16"/>
      <c r="H1238" s="20"/>
      <c r="I1238" s="19"/>
      <c r="J1238" s="18"/>
      <c r="K1238" s="18"/>
      <c r="L1238" s="17"/>
      <c r="M1238" s="18"/>
      <c r="N1238" s="18"/>
    </row>
    <row r="1239" spans="1:14" x14ac:dyDescent="0.25">
      <c r="A1239" s="92">
        <v>45770</v>
      </c>
      <c r="B1239" s="51" t="s">
        <v>49</v>
      </c>
      <c r="C1239" s="52" t="s">
        <v>35</v>
      </c>
      <c r="D1239" s="52" t="s">
        <v>14</v>
      </c>
      <c r="E1239" s="92">
        <v>45771</v>
      </c>
      <c r="F1239" s="92">
        <v>45799</v>
      </c>
      <c r="G1239" s="16"/>
      <c r="H1239" s="20"/>
      <c r="I1239" s="19"/>
      <c r="J1239" s="18"/>
      <c r="K1239" s="18"/>
      <c r="L1239" s="17"/>
      <c r="M1239" s="18"/>
      <c r="N1239" s="18"/>
    </row>
    <row r="1240" spans="1:14" x14ac:dyDescent="0.25">
      <c r="A1240" s="92">
        <v>45770</v>
      </c>
      <c r="B1240" s="51" t="s">
        <v>49</v>
      </c>
      <c r="C1240" s="52" t="s">
        <v>35</v>
      </c>
      <c r="D1240" s="52" t="s">
        <v>15</v>
      </c>
      <c r="E1240" s="92">
        <v>45771</v>
      </c>
      <c r="F1240" s="92">
        <v>45862</v>
      </c>
      <c r="G1240" s="16">
        <v>50000000000</v>
      </c>
      <c r="H1240" s="20">
        <v>1.1499999999999999</v>
      </c>
      <c r="I1240" s="19">
        <v>9600000000</v>
      </c>
      <c r="J1240" s="18">
        <v>0.5</v>
      </c>
      <c r="K1240" s="18">
        <v>0.5</v>
      </c>
      <c r="L1240" s="17">
        <v>9600000000</v>
      </c>
      <c r="M1240" s="18">
        <v>0.5</v>
      </c>
      <c r="N1240" s="18">
        <v>0.5</v>
      </c>
    </row>
    <row r="1241" spans="1:14" x14ac:dyDescent="0.25">
      <c r="A1241" s="92">
        <v>45770</v>
      </c>
      <c r="B1241" s="51" t="s">
        <v>49</v>
      </c>
      <c r="C1241" s="52" t="s">
        <v>35</v>
      </c>
      <c r="D1241" s="52" t="s">
        <v>16</v>
      </c>
      <c r="E1241" s="92">
        <v>45771</v>
      </c>
      <c r="F1241" s="92">
        <v>45953</v>
      </c>
      <c r="G1241" s="16">
        <v>25000000000</v>
      </c>
      <c r="H1241" s="20">
        <v>1.3</v>
      </c>
      <c r="I1241" s="19"/>
      <c r="J1241" s="18"/>
      <c r="K1241" s="18"/>
      <c r="L1241" s="17"/>
      <c r="M1241" s="18"/>
      <c r="N1241" s="18"/>
    </row>
    <row r="1242" spans="1:14" x14ac:dyDescent="0.25">
      <c r="A1242" s="92">
        <v>45770</v>
      </c>
      <c r="B1242" s="51" t="s">
        <v>49</v>
      </c>
      <c r="C1242" s="52" t="s">
        <v>35</v>
      </c>
      <c r="D1242" s="52" t="s">
        <v>17</v>
      </c>
      <c r="E1242" s="92">
        <v>45771</v>
      </c>
      <c r="F1242" s="92">
        <v>46135</v>
      </c>
      <c r="G1242" s="16"/>
      <c r="H1242" s="20"/>
      <c r="I1242" s="19"/>
      <c r="J1242" s="18"/>
      <c r="K1242" s="18"/>
      <c r="L1242" s="17"/>
      <c r="M1242" s="18"/>
      <c r="N1242" s="18"/>
    </row>
    <row r="1243" spans="1:14" x14ac:dyDescent="0.25">
      <c r="A1243" s="92">
        <v>45770</v>
      </c>
      <c r="B1243" s="51" t="s">
        <v>50</v>
      </c>
      <c r="C1243" s="52" t="s">
        <v>35</v>
      </c>
      <c r="D1243" s="52" t="s">
        <v>20</v>
      </c>
      <c r="E1243" s="92">
        <v>45772</v>
      </c>
      <c r="F1243" s="92">
        <v>46137</v>
      </c>
      <c r="G1243" s="16" t="s">
        <v>54</v>
      </c>
      <c r="H1243" s="20">
        <v>2.7</v>
      </c>
      <c r="I1243" s="19">
        <v>64000000000</v>
      </c>
      <c r="J1243" s="18">
        <v>3</v>
      </c>
      <c r="K1243" s="18">
        <v>4</v>
      </c>
      <c r="L1243" s="17">
        <v>34000000000</v>
      </c>
      <c r="M1243" s="21"/>
      <c r="N1243" s="18">
        <v>3.4375</v>
      </c>
    </row>
    <row r="1244" spans="1:14" x14ac:dyDescent="0.25">
      <c r="A1244" s="92">
        <v>45770</v>
      </c>
      <c r="B1244" s="51" t="s">
        <v>49</v>
      </c>
      <c r="C1244" s="52" t="s">
        <v>34</v>
      </c>
      <c r="D1244" s="52" t="s">
        <v>12</v>
      </c>
      <c r="E1244" s="92">
        <v>45771</v>
      </c>
      <c r="F1244" s="92">
        <v>45778</v>
      </c>
      <c r="G1244" s="16"/>
      <c r="H1244" s="20"/>
      <c r="I1244" s="19"/>
      <c r="J1244" s="18"/>
      <c r="K1244" s="18"/>
      <c r="L1244" s="17"/>
      <c r="M1244" s="18"/>
      <c r="N1244" s="18"/>
    </row>
    <row r="1245" spans="1:14" x14ac:dyDescent="0.25">
      <c r="A1245" s="92">
        <v>45770</v>
      </c>
      <c r="B1245" s="51" t="s">
        <v>49</v>
      </c>
      <c r="C1245" s="52" t="s">
        <v>34</v>
      </c>
      <c r="D1245" s="52" t="s">
        <v>13</v>
      </c>
      <c r="E1245" s="92">
        <v>45771</v>
      </c>
      <c r="F1245" s="92">
        <v>45785</v>
      </c>
      <c r="G1245" s="16"/>
      <c r="H1245" s="20"/>
      <c r="I1245" s="19"/>
      <c r="J1245" s="18"/>
      <c r="K1245" s="18"/>
      <c r="L1245" s="17"/>
      <c r="M1245" s="18"/>
      <c r="N1245" s="18"/>
    </row>
    <row r="1246" spans="1:14" x14ac:dyDescent="0.25">
      <c r="A1246" s="92">
        <v>45770</v>
      </c>
      <c r="B1246" s="51" t="s">
        <v>49</v>
      </c>
      <c r="C1246" s="52" t="s">
        <v>34</v>
      </c>
      <c r="D1246" s="52" t="s">
        <v>14</v>
      </c>
      <c r="E1246" s="92">
        <v>45771</v>
      </c>
      <c r="F1246" s="92">
        <v>45799</v>
      </c>
      <c r="G1246" s="16"/>
      <c r="H1246" s="20"/>
      <c r="I1246" s="19"/>
      <c r="J1246" s="18"/>
      <c r="K1246" s="18"/>
      <c r="L1246" s="17"/>
      <c r="M1246" s="18"/>
      <c r="N1246" s="18"/>
    </row>
    <row r="1247" spans="1:14" x14ac:dyDescent="0.25">
      <c r="A1247" s="92">
        <v>45770</v>
      </c>
      <c r="B1247" s="51" t="s">
        <v>49</v>
      </c>
      <c r="C1247" s="52" t="s">
        <v>34</v>
      </c>
      <c r="D1247" s="52" t="s">
        <v>15</v>
      </c>
      <c r="E1247" s="92">
        <v>45771</v>
      </c>
      <c r="F1247" s="92">
        <v>45862</v>
      </c>
      <c r="G1247" s="16">
        <v>60000000</v>
      </c>
      <c r="H1247" s="20">
        <v>0.9</v>
      </c>
      <c r="I1247" s="19">
        <v>116190000</v>
      </c>
      <c r="J1247" s="18">
        <v>0.4</v>
      </c>
      <c r="K1247" s="18">
        <v>0.9</v>
      </c>
      <c r="L1247" s="17">
        <v>60000000</v>
      </c>
      <c r="M1247" s="18">
        <v>0.65</v>
      </c>
      <c r="N1247" s="18">
        <v>0.67280316722609523</v>
      </c>
    </row>
    <row r="1248" spans="1:14" x14ac:dyDescent="0.25">
      <c r="A1248" s="92">
        <v>45770</v>
      </c>
      <c r="B1248" s="51" t="s">
        <v>49</v>
      </c>
      <c r="C1248" s="52" t="s">
        <v>34</v>
      </c>
      <c r="D1248" s="52" t="s">
        <v>16</v>
      </c>
      <c r="E1248" s="92">
        <v>45771</v>
      </c>
      <c r="F1248" s="92">
        <v>45953</v>
      </c>
      <c r="G1248" s="16">
        <v>30000000</v>
      </c>
      <c r="H1248" s="20">
        <v>1</v>
      </c>
      <c r="I1248" s="19">
        <v>32000000</v>
      </c>
      <c r="J1248" s="18">
        <v>0.9</v>
      </c>
      <c r="K1248" s="18">
        <v>0.95</v>
      </c>
      <c r="L1248" s="17">
        <v>32000000</v>
      </c>
      <c r="M1248" s="18">
        <v>0.95</v>
      </c>
      <c r="N1248" s="18">
        <v>0.91093749999999996</v>
      </c>
    </row>
    <row r="1249" spans="1:14" x14ac:dyDescent="0.25">
      <c r="A1249" s="92">
        <v>45770</v>
      </c>
      <c r="B1249" s="51" t="s">
        <v>49</v>
      </c>
      <c r="C1249" s="52" t="s">
        <v>34</v>
      </c>
      <c r="D1249" s="52" t="s">
        <v>17</v>
      </c>
      <c r="E1249" s="92">
        <v>45771</v>
      </c>
      <c r="F1249" s="92">
        <v>46135</v>
      </c>
      <c r="G1249" s="16">
        <v>30000000</v>
      </c>
      <c r="H1249" s="20">
        <v>1.05</v>
      </c>
      <c r="I1249" s="19">
        <v>27000000</v>
      </c>
      <c r="J1249" s="18">
        <v>1.05</v>
      </c>
      <c r="K1249" s="18">
        <v>1.05</v>
      </c>
      <c r="L1249" s="17">
        <v>27000000</v>
      </c>
      <c r="M1249" s="18">
        <v>1.05</v>
      </c>
      <c r="N1249" s="18">
        <v>1.05</v>
      </c>
    </row>
    <row r="1250" spans="1:14" x14ac:dyDescent="0.25">
      <c r="A1250" s="92">
        <v>45785</v>
      </c>
      <c r="B1250" s="51" t="s">
        <v>49</v>
      </c>
      <c r="C1250" s="52" t="s">
        <v>35</v>
      </c>
      <c r="D1250" s="52" t="s">
        <v>12</v>
      </c>
      <c r="E1250" s="92">
        <v>45785</v>
      </c>
      <c r="F1250" s="92">
        <v>45792</v>
      </c>
      <c r="G1250" s="16">
        <v>850000000000</v>
      </c>
      <c r="H1250" s="20">
        <v>1</v>
      </c>
      <c r="I1250" s="19">
        <v>826000000000</v>
      </c>
      <c r="J1250" s="18">
        <v>0.9</v>
      </c>
      <c r="K1250" s="18">
        <v>1</v>
      </c>
      <c r="L1250" s="17">
        <v>826000000000</v>
      </c>
      <c r="M1250" s="18">
        <v>1</v>
      </c>
      <c r="N1250" s="18">
        <v>0.99</v>
      </c>
    </row>
    <row r="1251" spans="1:14" x14ac:dyDescent="0.25">
      <c r="A1251" s="92">
        <v>45785</v>
      </c>
      <c r="B1251" s="51" t="s">
        <v>49</v>
      </c>
      <c r="C1251" s="52" t="s">
        <v>35</v>
      </c>
      <c r="D1251" s="52" t="s">
        <v>13</v>
      </c>
      <c r="E1251" s="92">
        <v>45785</v>
      </c>
      <c r="F1251" s="92">
        <v>45799</v>
      </c>
      <c r="G1251" s="16"/>
      <c r="H1251" s="20"/>
      <c r="I1251" s="19"/>
      <c r="J1251" s="18"/>
      <c r="K1251" s="18"/>
      <c r="L1251" s="17"/>
      <c r="M1251" s="18"/>
      <c r="N1251" s="18"/>
    </row>
    <row r="1252" spans="1:14" x14ac:dyDescent="0.25">
      <c r="A1252" s="92">
        <v>45785</v>
      </c>
      <c r="B1252" s="51" t="s">
        <v>49</v>
      </c>
      <c r="C1252" s="52" t="s">
        <v>35</v>
      </c>
      <c r="D1252" s="52" t="s">
        <v>14</v>
      </c>
      <c r="E1252" s="92">
        <v>45785</v>
      </c>
      <c r="F1252" s="92">
        <v>45813</v>
      </c>
      <c r="G1252" s="16"/>
      <c r="H1252" s="20"/>
      <c r="I1252" s="19"/>
      <c r="J1252" s="18"/>
      <c r="K1252" s="18"/>
      <c r="L1252" s="17"/>
      <c r="M1252" s="18"/>
      <c r="N1252" s="18"/>
    </row>
    <row r="1253" spans="1:14" x14ac:dyDescent="0.25">
      <c r="A1253" s="92">
        <v>45785</v>
      </c>
      <c r="B1253" s="51" t="s">
        <v>49</v>
      </c>
      <c r="C1253" s="52" t="s">
        <v>35</v>
      </c>
      <c r="D1253" s="52" t="s">
        <v>15</v>
      </c>
      <c r="E1253" s="92">
        <v>45785</v>
      </c>
      <c r="F1253" s="92">
        <v>45876</v>
      </c>
      <c r="G1253" s="16">
        <v>50000000000</v>
      </c>
      <c r="H1253" s="20">
        <v>1.1499999999999999</v>
      </c>
      <c r="I1253" s="19">
        <v>20800000000</v>
      </c>
      <c r="J1253" s="18">
        <v>0.8</v>
      </c>
      <c r="K1253" s="18">
        <v>1.1000000000000001</v>
      </c>
      <c r="L1253" s="17">
        <v>20800000000</v>
      </c>
      <c r="M1253" s="18">
        <v>1.1000000000000001</v>
      </c>
      <c r="N1253" s="18">
        <v>1.0900000000000001</v>
      </c>
    </row>
    <row r="1254" spans="1:14" x14ac:dyDescent="0.25">
      <c r="A1254" s="92">
        <v>45785</v>
      </c>
      <c r="B1254" s="51" t="s">
        <v>49</v>
      </c>
      <c r="C1254" s="52" t="s">
        <v>35</v>
      </c>
      <c r="D1254" s="52" t="s">
        <v>16</v>
      </c>
      <c r="E1254" s="92">
        <v>45785</v>
      </c>
      <c r="F1254" s="92">
        <v>45967</v>
      </c>
      <c r="G1254" s="16">
        <v>25000000000</v>
      </c>
      <c r="H1254" s="20">
        <v>1.3</v>
      </c>
      <c r="I1254" s="19">
        <v>7000000000</v>
      </c>
      <c r="J1254" s="18">
        <v>1.2</v>
      </c>
      <c r="K1254" s="18">
        <v>1.2</v>
      </c>
      <c r="L1254" s="17">
        <v>7000000000</v>
      </c>
      <c r="M1254" s="18">
        <v>1.2</v>
      </c>
      <c r="N1254" s="18">
        <v>1.2</v>
      </c>
    </row>
    <row r="1255" spans="1:14" x14ac:dyDescent="0.25">
      <c r="A1255" s="92">
        <v>45785</v>
      </c>
      <c r="B1255" s="51" t="s">
        <v>49</v>
      </c>
      <c r="C1255" s="52" t="s">
        <v>35</v>
      </c>
      <c r="D1255" s="52" t="s">
        <v>17</v>
      </c>
      <c r="E1255" s="92">
        <v>45785</v>
      </c>
      <c r="F1255" s="92">
        <v>46149</v>
      </c>
      <c r="G1255" s="16"/>
      <c r="H1255" s="20"/>
      <c r="I1255" s="19"/>
      <c r="J1255" s="18"/>
      <c r="K1255" s="18"/>
      <c r="L1255" s="17"/>
      <c r="M1255" s="18"/>
      <c r="N1255" s="18"/>
    </row>
    <row r="1256" spans="1:14" x14ac:dyDescent="0.25">
      <c r="A1256" s="92">
        <v>45785</v>
      </c>
      <c r="B1256" s="51" t="s">
        <v>49</v>
      </c>
      <c r="C1256" s="52" t="s">
        <v>34</v>
      </c>
      <c r="D1256" s="52" t="s">
        <v>12</v>
      </c>
      <c r="E1256" s="92">
        <v>45785</v>
      </c>
      <c r="F1256" s="92">
        <v>45792</v>
      </c>
      <c r="G1256" s="16"/>
      <c r="H1256" s="20"/>
      <c r="I1256" s="19"/>
      <c r="J1256" s="18"/>
      <c r="K1256" s="18"/>
      <c r="L1256" s="17"/>
      <c r="M1256" s="18"/>
      <c r="N1256" s="18"/>
    </row>
    <row r="1257" spans="1:14" x14ac:dyDescent="0.25">
      <c r="A1257" s="92">
        <v>45785</v>
      </c>
      <c r="B1257" s="51" t="s">
        <v>49</v>
      </c>
      <c r="C1257" s="52" t="s">
        <v>34</v>
      </c>
      <c r="D1257" s="52" t="s">
        <v>13</v>
      </c>
      <c r="E1257" s="92">
        <v>45785</v>
      </c>
      <c r="F1257" s="92">
        <v>45799</v>
      </c>
      <c r="G1257" s="16"/>
      <c r="H1257" s="20"/>
      <c r="I1257" s="19"/>
      <c r="J1257" s="18"/>
      <c r="K1257" s="18"/>
      <c r="L1257" s="17"/>
      <c r="M1257" s="18"/>
      <c r="N1257" s="18"/>
    </row>
    <row r="1258" spans="1:14" x14ac:dyDescent="0.25">
      <c r="A1258" s="92">
        <v>45785</v>
      </c>
      <c r="B1258" s="51" t="s">
        <v>49</v>
      </c>
      <c r="C1258" s="52" t="s">
        <v>34</v>
      </c>
      <c r="D1258" s="52" t="s">
        <v>14</v>
      </c>
      <c r="E1258" s="92">
        <v>45785</v>
      </c>
      <c r="F1258" s="92">
        <v>45813</v>
      </c>
      <c r="G1258" s="16"/>
      <c r="H1258" s="20"/>
      <c r="I1258" s="19"/>
      <c r="J1258" s="18"/>
      <c r="K1258" s="18"/>
      <c r="L1258" s="17"/>
      <c r="M1258" s="18"/>
      <c r="N1258" s="18"/>
    </row>
    <row r="1259" spans="1:14" x14ac:dyDescent="0.25">
      <c r="A1259" s="92">
        <v>45785</v>
      </c>
      <c r="B1259" s="51" t="s">
        <v>49</v>
      </c>
      <c r="C1259" s="52" t="s">
        <v>34</v>
      </c>
      <c r="D1259" s="52" t="s">
        <v>15</v>
      </c>
      <c r="E1259" s="92">
        <v>45785</v>
      </c>
      <c r="F1259" s="92">
        <v>45876</v>
      </c>
      <c r="G1259" s="16">
        <v>60000000</v>
      </c>
      <c r="H1259" s="20">
        <v>0.9</v>
      </c>
      <c r="I1259" s="19">
        <v>191393000</v>
      </c>
      <c r="J1259" s="18">
        <v>0.4</v>
      </c>
      <c r="K1259" s="18">
        <v>0.75</v>
      </c>
      <c r="L1259" s="17">
        <v>60000000</v>
      </c>
      <c r="M1259" s="18">
        <v>0.59</v>
      </c>
      <c r="N1259" s="18">
        <v>0.61</v>
      </c>
    </row>
    <row r="1260" spans="1:14" x14ac:dyDescent="0.25">
      <c r="A1260" s="92">
        <v>45785</v>
      </c>
      <c r="B1260" s="51" t="s">
        <v>49</v>
      </c>
      <c r="C1260" s="52" t="s">
        <v>34</v>
      </c>
      <c r="D1260" s="52" t="s">
        <v>16</v>
      </c>
      <c r="E1260" s="92">
        <v>45785</v>
      </c>
      <c r="F1260" s="92">
        <v>45967</v>
      </c>
      <c r="G1260" s="16">
        <v>30000000</v>
      </c>
      <c r="H1260" s="20">
        <v>1</v>
      </c>
      <c r="I1260" s="19">
        <v>35000000</v>
      </c>
      <c r="J1260" s="18">
        <v>0.89</v>
      </c>
      <c r="K1260" s="18">
        <v>0.95</v>
      </c>
      <c r="L1260" s="17">
        <v>30000000</v>
      </c>
      <c r="M1260" s="18">
        <v>0.89</v>
      </c>
      <c r="N1260" s="18">
        <v>0.9</v>
      </c>
    </row>
    <row r="1261" spans="1:14" x14ac:dyDescent="0.25">
      <c r="A1261" s="92">
        <v>45785</v>
      </c>
      <c r="B1261" s="51" t="s">
        <v>49</v>
      </c>
      <c r="C1261" s="52" t="s">
        <v>34</v>
      </c>
      <c r="D1261" s="52" t="s">
        <v>17</v>
      </c>
      <c r="E1261" s="92">
        <v>45785</v>
      </c>
      <c r="F1261" s="92">
        <v>46149</v>
      </c>
      <c r="G1261" s="16">
        <v>30000000</v>
      </c>
      <c r="H1261" s="20">
        <v>1.05</v>
      </c>
      <c r="I1261" s="19">
        <v>30400000</v>
      </c>
      <c r="J1261" s="18">
        <v>1</v>
      </c>
      <c r="K1261" s="18">
        <v>1.03</v>
      </c>
      <c r="L1261" s="17">
        <v>30000000</v>
      </c>
      <c r="M1261" s="18">
        <v>1.03</v>
      </c>
      <c r="N1261" s="18">
        <v>1.03</v>
      </c>
    </row>
    <row r="1262" spans="1:14" x14ac:dyDescent="0.25">
      <c r="A1262" s="92">
        <v>45798</v>
      </c>
      <c r="B1262" s="51" t="s">
        <v>50</v>
      </c>
      <c r="C1262" s="52" t="s">
        <v>35</v>
      </c>
      <c r="D1262" s="52"/>
      <c r="E1262" s="92">
        <v>45800</v>
      </c>
      <c r="F1262" s="92"/>
      <c r="G1262" s="16" t="s">
        <v>54</v>
      </c>
      <c r="H1262" s="20"/>
      <c r="I1262" s="19"/>
      <c r="J1262" s="18"/>
      <c r="K1262" s="18"/>
      <c r="L1262" s="17"/>
      <c r="M1262" s="21"/>
      <c r="N1262" s="18"/>
    </row>
    <row r="1263" spans="1:14" x14ac:dyDescent="0.25">
      <c r="A1263" s="92">
        <v>45799</v>
      </c>
      <c r="B1263" s="51" t="s">
        <v>49</v>
      </c>
      <c r="C1263" s="52" t="s">
        <v>35</v>
      </c>
      <c r="D1263" s="52" t="s">
        <v>12</v>
      </c>
      <c r="E1263" s="92">
        <v>45799</v>
      </c>
      <c r="F1263" s="92">
        <v>45806</v>
      </c>
      <c r="G1263" s="16">
        <v>925000000000</v>
      </c>
      <c r="H1263" s="20">
        <v>1</v>
      </c>
      <c r="I1263" s="19">
        <v>996000000000</v>
      </c>
      <c r="J1263" s="18">
        <v>0.9</v>
      </c>
      <c r="K1263" s="18">
        <v>1</v>
      </c>
      <c r="L1263" s="17">
        <v>996000000000</v>
      </c>
      <c r="M1263" s="18">
        <v>1</v>
      </c>
      <c r="N1263" s="18">
        <v>0.99</v>
      </c>
    </row>
    <row r="1264" spans="1:14" x14ac:dyDescent="0.25">
      <c r="A1264" s="92">
        <v>45799</v>
      </c>
      <c r="B1264" s="51" t="s">
        <v>49</v>
      </c>
      <c r="C1264" s="52" t="s">
        <v>35</v>
      </c>
      <c r="D1264" s="52" t="s">
        <v>13</v>
      </c>
      <c r="E1264" s="92">
        <v>45799</v>
      </c>
      <c r="F1264" s="92">
        <v>45813</v>
      </c>
      <c r="G1264" s="16"/>
      <c r="H1264" s="20"/>
      <c r="I1264" s="19"/>
      <c r="J1264" s="18"/>
      <c r="K1264" s="18"/>
      <c r="L1264" s="17"/>
      <c r="M1264" s="18"/>
      <c r="N1264" s="18"/>
    </row>
    <row r="1265" spans="1:14" x14ac:dyDescent="0.25">
      <c r="A1265" s="92">
        <v>45799</v>
      </c>
      <c r="B1265" s="51" t="s">
        <v>49</v>
      </c>
      <c r="C1265" s="52" t="s">
        <v>35</v>
      </c>
      <c r="D1265" s="52" t="s">
        <v>14</v>
      </c>
      <c r="E1265" s="92">
        <v>45799</v>
      </c>
      <c r="F1265" s="92">
        <v>45827</v>
      </c>
      <c r="G1265" s="16"/>
      <c r="H1265" s="20"/>
      <c r="I1265" s="19"/>
      <c r="J1265" s="18"/>
      <c r="K1265" s="18"/>
      <c r="L1265" s="17"/>
      <c r="M1265" s="18"/>
      <c r="N1265" s="18"/>
    </row>
    <row r="1266" spans="1:14" x14ac:dyDescent="0.25">
      <c r="A1266" s="92">
        <v>45799</v>
      </c>
      <c r="B1266" s="51" t="s">
        <v>49</v>
      </c>
      <c r="C1266" s="52" t="s">
        <v>35</v>
      </c>
      <c r="D1266" s="52" t="s">
        <v>15</v>
      </c>
      <c r="E1266" s="92">
        <v>45799</v>
      </c>
      <c r="F1266" s="92">
        <v>45890</v>
      </c>
      <c r="G1266" s="16">
        <v>50000000000</v>
      </c>
      <c r="H1266" s="20">
        <v>1.1499999999999999</v>
      </c>
      <c r="I1266" s="19">
        <v>6988000000</v>
      </c>
      <c r="J1266" s="18"/>
      <c r="K1266" s="18">
        <v>1</v>
      </c>
      <c r="L1266" s="17">
        <v>6988000000</v>
      </c>
      <c r="M1266" s="18">
        <v>1</v>
      </c>
      <c r="N1266" s="18">
        <v>0.82</v>
      </c>
    </row>
    <row r="1267" spans="1:14" x14ac:dyDescent="0.25">
      <c r="A1267" s="92">
        <v>45799</v>
      </c>
      <c r="B1267" s="51" t="s">
        <v>49</v>
      </c>
      <c r="C1267" s="52" t="s">
        <v>35</v>
      </c>
      <c r="D1267" s="52" t="s">
        <v>16</v>
      </c>
      <c r="E1267" s="92">
        <v>45799</v>
      </c>
      <c r="F1267" s="92">
        <v>45981</v>
      </c>
      <c r="G1267" s="16">
        <v>25000000000</v>
      </c>
      <c r="H1267" s="20">
        <v>1.3</v>
      </c>
      <c r="I1267" s="19">
        <v>200000000</v>
      </c>
      <c r="J1267" s="18">
        <v>1.3</v>
      </c>
      <c r="K1267" s="18">
        <v>1.3</v>
      </c>
      <c r="L1267" s="17">
        <v>200000000</v>
      </c>
      <c r="M1267" s="18">
        <v>1.3</v>
      </c>
      <c r="N1267" s="18">
        <v>1.3</v>
      </c>
    </row>
    <row r="1268" spans="1:14" x14ac:dyDescent="0.25">
      <c r="A1268" s="92">
        <v>45799</v>
      </c>
      <c r="B1268" s="51" t="s">
        <v>49</v>
      </c>
      <c r="C1268" s="52" t="s">
        <v>35</v>
      </c>
      <c r="D1268" s="52" t="s">
        <v>17</v>
      </c>
      <c r="E1268" s="92">
        <v>45799</v>
      </c>
      <c r="F1268" s="92">
        <v>46163</v>
      </c>
      <c r="G1268" s="16"/>
      <c r="H1268" s="20"/>
      <c r="I1268" s="19"/>
      <c r="J1268" s="18"/>
      <c r="K1268" s="18"/>
      <c r="L1268" s="17"/>
      <c r="M1268" s="18"/>
      <c r="N1268" s="18"/>
    </row>
    <row r="1269" spans="1:14" x14ac:dyDescent="0.25">
      <c r="A1269" s="92">
        <v>45799</v>
      </c>
      <c r="B1269" s="51" t="s">
        <v>49</v>
      </c>
      <c r="C1269" s="52" t="s">
        <v>34</v>
      </c>
      <c r="D1269" s="52" t="s">
        <v>12</v>
      </c>
      <c r="E1269" s="92">
        <v>45799</v>
      </c>
      <c r="F1269" s="92">
        <v>45806</v>
      </c>
      <c r="G1269" s="16"/>
      <c r="H1269" s="20"/>
      <c r="I1269" s="19"/>
      <c r="J1269" s="18"/>
      <c r="K1269" s="18"/>
      <c r="L1269" s="17"/>
      <c r="M1269" s="18"/>
      <c r="N1269" s="18"/>
    </row>
    <row r="1270" spans="1:14" x14ac:dyDescent="0.25">
      <c r="A1270" s="92">
        <v>45799</v>
      </c>
      <c r="B1270" s="51" t="s">
        <v>49</v>
      </c>
      <c r="C1270" s="52" t="s">
        <v>34</v>
      </c>
      <c r="D1270" s="52" t="s">
        <v>13</v>
      </c>
      <c r="E1270" s="92">
        <v>45799</v>
      </c>
      <c r="F1270" s="92">
        <v>45813</v>
      </c>
      <c r="G1270" s="16"/>
      <c r="H1270" s="20"/>
      <c r="I1270" s="19"/>
      <c r="J1270" s="18"/>
      <c r="K1270" s="18"/>
      <c r="L1270" s="17"/>
      <c r="M1270" s="18"/>
      <c r="N1270" s="18"/>
    </row>
    <row r="1271" spans="1:14" x14ac:dyDescent="0.25">
      <c r="A1271" s="92">
        <v>45799</v>
      </c>
      <c r="B1271" s="51" t="s">
        <v>49</v>
      </c>
      <c r="C1271" s="52" t="s">
        <v>34</v>
      </c>
      <c r="D1271" s="52" t="s">
        <v>14</v>
      </c>
      <c r="E1271" s="92">
        <v>45799</v>
      </c>
      <c r="F1271" s="92">
        <v>45827</v>
      </c>
      <c r="G1271" s="16"/>
      <c r="H1271" s="20"/>
      <c r="I1271" s="19"/>
      <c r="J1271" s="18"/>
      <c r="K1271" s="18"/>
      <c r="L1271" s="17"/>
      <c r="M1271" s="18"/>
      <c r="N1271" s="18"/>
    </row>
    <row r="1272" spans="1:14" x14ac:dyDescent="0.25">
      <c r="A1272" s="92">
        <v>45799</v>
      </c>
      <c r="B1272" s="51" t="s">
        <v>49</v>
      </c>
      <c r="C1272" s="52" t="s">
        <v>34</v>
      </c>
      <c r="D1272" s="52" t="s">
        <v>15</v>
      </c>
      <c r="E1272" s="92">
        <v>45799</v>
      </c>
      <c r="F1272" s="92">
        <v>45890</v>
      </c>
      <c r="G1272" s="16">
        <v>60000000</v>
      </c>
      <c r="H1272" s="20">
        <v>0.9</v>
      </c>
      <c r="I1272" s="19">
        <v>181333000</v>
      </c>
      <c r="J1272" s="18"/>
      <c r="K1272" s="18">
        <v>0.8</v>
      </c>
      <c r="L1272" s="17">
        <v>60000000</v>
      </c>
      <c r="M1272" s="18">
        <v>0.55000000000000004</v>
      </c>
      <c r="N1272" s="18">
        <v>0.52</v>
      </c>
    </row>
    <row r="1273" spans="1:14" x14ac:dyDescent="0.25">
      <c r="A1273" s="92">
        <v>45799</v>
      </c>
      <c r="B1273" s="51" t="s">
        <v>49</v>
      </c>
      <c r="C1273" s="52" t="s">
        <v>34</v>
      </c>
      <c r="D1273" s="52" t="s">
        <v>16</v>
      </c>
      <c r="E1273" s="92">
        <v>45799</v>
      </c>
      <c r="F1273" s="92">
        <v>45981</v>
      </c>
      <c r="G1273" s="16">
        <v>30000000</v>
      </c>
      <c r="H1273" s="20">
        <v>1</v>
      </c>
      <c r="I1273" s="19">
        <v>32000000</v>
      </c>
      <c r="J1273" s="18">
        <v>0.89</v>
      </c>
      <c r="K1273" s="18">
        <v>0.98</v>
      </c>
      <c r="L1273" s="17">
        <v>30000000</v>
      </c>
      <c r="M1273" s="18">
        <v>0.89</v>
      </c>
      <c r="N1273" s="18">
        <v>0.9</v>
      </c>
    </row>
    <row r="1274" spans="1:14" x14ac:dyDescent="0.25">
      <c r="A1274" s="92">
        <v>45799</v>
      </c>
      <c r="B1274" s="51" t="s">
        <v>49</v>
      </c>
      <c r="C1274" s="52" t="s">
        <v>34</v>
      </c>
      <c r="D1274" s="52" t="s">
        <v>17</v>
      </c>
      <c r="E1274" s="92">
        <v>45799</v>
      </c>
      <c r="F1274" s="92">
        <v>46163</v>
      </c>
      <c r="G1274" s="16">
        <v>30000000</v>
      </c>
      <c r="H1274" s="20">
        <v>1.05</v>
      </c>
      <c r="I1274" s="19">
        <v>32000000</v>
      </c>
      <c r="J1274" s="18">
        <v>1.03</v>
      </c>
      <c r="K1274" s="18">
        <v>1.05</v>
      </c>
      <c r="L1274" s="17">
        <v>30000000</v>
      </c>
      <c r="M1274" s="18">
        <v>1.03</v>
      </c>
      <c r="N1274" s="18">
        <v>1.03</v>
      </c>
    </row>
    <row r="1275" spans="1:14" x14ac:dyDescent="0.25">
      <c r="A1275" s="92">
        <v>45806</v>
      </c>
      <c r="B1275" s="51" t="s">
        <v>49</v>
      </c>
      <c r="C1275" s="52" t="s">
        <v>35</v>
      </c>
      <c r="D1275" s="52" t="s">
        <v>12</v>
      </c>
      <c r="E1275" s="92">
        <v>45806</v>
      </c>
      <c r="F1275" s="92">
        <v>45813</v>
      </c>
      <c r="G1275" s="16">
        <v>925000000000</v>
      </c>
      <c r="H1275" s="20">
        <v>1</v>
      </c>
      <c r="I1275" s="19">
        <v>794000000000</v>
      </c>
      <c r="J1275" s="18">
        <v>0.9</v>
      </c>
      <c r="K1275" s="18">
        <v>1</v>
      </c>
      <c r="L1275" s="17">
        <v>794000000000</v>
      </c>
      <c r="M1275" s="18">
        <v>1</v>
      </c>
      <c r="N1275" s="18">
        <v>0.99</v>
      </c>
    </row>
    <row r="1276" spans="1:14" x14ac:dyDescent="0.25">
      <c r="A1276" s="92">
        <v>45806</v>
      </c>
      <c r="B1276" s="51" t="s">
        <v>49</v>
      </c>
      <c r="C1276" s="52" t="s">
        <v>35</v>
      </c>
      <c r="D1276" s="52" t="s">
        <v>13</v>
      </c>
      <c r="E1276" s="92">
        <v>45806</v>
      </c>
      <c r="F1276" s="92">
        <v>45820</v>
      </c>
      <c r="G1276" s="16"/>
      <c r="H1276" s="20"/>
      <c r="I1276" s="19"/>
      <c r="J1276" s="18"/>
      <c r="K1276" s="18"/>
      <c r="L1276" s="17"/>
      <c r="M1276" s="18"/>
      <c r="N1276" s="18"/>
    </row>
    <row r="1277" spans="1:14" x14ac:dyDescent="0.25">
      <c r="A1277" s="92">
        <v>45806</v>
      </c>
      <c r="B1277" s="51" t="s">
        <v>49</v>
      </c>
      <c r="C1277" s="52" t="s">
        <v>35</v>
      </c>
      <c r="D1277" s="52" t="s">
        <v>14</v>
      </c>
      <c r="E1277" s="92">
        <v>45806</v>
      </c>
      <c r="F1277" s="92">
        <v>45834</v>
      </c>
      <c r="G1277" s="16"/>
      <c r="H1277" s="20"/>
      <c r="I1277" s="19"/>
      <c r="J1277" s="18"/>
      <c r="K1277" s="18"/>
      <c r="L1277" s="17"/>
      <c r="M1277" s="18"/>
      <c r="N1277" s="18"/>
    </row>
    <row r="1278" spans="1:14" x14ac:dyDescent="0.25">
      <c r="A1278" s="92">
        <v>45806</v>
      </c>
      <c r="B1278" s="51" t="s">
        <v>49</v>
      </c>
      <c r="C1278" s="52" t="s">
        <v>35</v>
      </c>
      <c r="D1278" s="52" t="s">
        <v>15</v>
      </c>
      <c r="E1278" s="92">
        <v>45806</v>
      </c>
      <c r="F1278" s="92">
        <v>45897</v>
      </c>
      <c r="G1278" s="16">
        <v>50000000000</v>
      </c>
      <c r="H1278" s="20">
        <v>1.1499999999999999</v>
      </c>
      <c r="I1278" s="19">
        <v>200000000</v>
      </c>
      <c r="J1278" s="18">
        <v>0.9</v>
      </c>
      <c r="K1278" s="18">
        <v>0.9</v>
      </c>
      <c r="L1278" s="17">
        <v>200000000</v>
      </c>
      <c r="M1278" s="18">
        <v>0.9</v>
      </c>
      <c r="N1278" s="18">
        <v>0.9</v>
      </c>
    </row>
    <row r="1279" spans="1:14" x14ac:dyDescent="0.25">
      <c r="A1279" s="92">
        <v>45806</v>
      </c>
      <c r="B1279" s="51" t="s">
        <v>49</v>
      </c>
      <c r="C1279" s="52" t="s">
        <v>35</v>
      </c>
      <c r="D1279" s="52" t="s">
        <v>16</v>
      </c>
      <c r="E1279" s="92">
        <v>45806</v>
      </c>
      <c r="F1279" s="92">
        <v>45988</v>
      </c>
      <c r="G1279" s="16">
        <v>25000000000</v>
      </c>
      <c r="H1279" s="20">
        <v>1.3</v>
      </c>
      <c r="I1279" s="19"/>
      <c r="J1279" s="18"/>
      <c r="K1279" s="18"/>
      <c r="L1279" s="17"/>
      <c r="M1279" s="18"/>
      <c r="N1279" s="18"/>
    </row>
    <row r="1280" spans="1:14" x14ac:dyDescent="0.25">
      <c r="A1280" s="92">
        <v>45806</v>
      </c>
      <c r="B1280" s="51" t="s">
        <v>49</v>
      </c>
      <c r="C1280" s="52" t="s">
        <v>35</v>
      </c>
      <c r="D1280" s="52" t="s">
        <v>17</v>
      </c>
      <c r="E1280" s="92">
        <v>45806</v>
      </c>
      <c r="F1280" s="92">
        <v>46170</v>
      </c>
      <c r="G1280" s="16"/>
      <c r="H1280" s="20"/>
      <c r="I1280" s="19"/>
      <c r="J1280" s="18"/>
      <c r="K1280" s="18"/>
      <c r="L1280" s="17"/>
      <c r="M1280" s="18"/>
      <c r="N1280" s="18"/>
    </row>
    <row r="1281" spans="1:14" x14ac:dyDescent="0.25">
      <c r="A1281" s="92">
        <v>45806</v>
      </c>
      <c r="B1281" s="51" t="s">
        <v>49</v>
      </c>
      <c r="C1281" s="52" t="s">
        <v>34</v>
      </c>
      <c r="D1281" s="52" t="s">
        <v>12</v>
      </c>
      <c r="E1281" s="92">
        <v>45806</v>
      </c>
      <c r="F1281" s="92">
        <v>45813</v>
      </c>
      <c r="G1281" s="16"/>
      <c r="H1281" s="20"/>
      <c r="I1281" s="19"/>
      <c r="J1281" s="18"/>
      <c r="K1281" s="18"/>
      <c r="L1281" s="17"/>
      <c r="M1281" s="18"/>
      <c r="N1281" s="18"/>
    </row>
    <row r="1282" spans="1:14" x14ac:dyDescent="0.25">
      <c r="A1282" s="92">
        <v>45806</v>
      </c>
      <c r="B1282" s="51" t="s">
        <v>49</v>
      </c>
      <c r="C1282" s="52" t="s">
        <v>34</v>
      </c>
      <c r="D1282" s="52" t="s">
        <v>13</v>
      </c>
      <c r="E1282" s="92">
        <v>45806</v>
      </c>
      <c r="F1282" s="92">
        <v>45820</v>
      </c>
      <c r="G1282" s="16"/>
      <c r="H1282" s="20"/>
      <c r="I1282" s="19"/>
      <c r="J1282" s="18"/>
      <c r="K1282" s="18"/>
      <c r="L1282" s="17"/>
      <c r="M1282" s="18"/>
      <c r="N1282" s="18"/>
    </row>
    <row r="1283" spans="1:14" x14ac:dyDescent="0.25">
      <c r="A1283" s="92">
        <v>45806</v>
      </c>
      <c r="B1283" s="51" t="s">
        <v>49</v>
      </c>
      <c r="C1283" s="52" t="s">
        <v>34</v>
      </c>
      <c r="D1283" s="52" t="s">
        <v>14</v>
      </c>
      <c r="E1283" s="92">
        <v>45806</v>
      </c>
      <c r="F1283" s="92">
        <v>45834</v>
      </c>
      <c r="G1283" s="16"/>
      <c r="H1283" s="20"/>
      <c r="I1283" s="19"/>
      <c r="J1283" s="18"/>
      <c r="K1283" s="18"/>
      <c r="L1283" s="17"/>
      <c r="M1283" s="18"/>
      <c r="N1283" s="18"/>
    </row>
    <row r="1284" spans="1:14" x14ac:dyDescent="0.25">
      <c r="A1284" s="92">
        <v>45806</v>
      </c>
      <c r="B1284" s="51" t="s">
        <v>49</v>
      </c>
      <c r="C1284" s="52" t="s">
        <v>34</v>
      </c>
      <c r="D1284" s="52" t="s">
        <v>15</v>
      </c>
      <c r="E1284" s="92">
        <v>45806</v>
      </c>
      <c r="F1284" s="92">
        <v>45897</v>
      </c>
      <c r="G1284" s="16">
        <v>60000000</v>
      </c>
      <c r="H1284" s="20">
        <v>0.9</v>
      </c>
      <c r="I1284" s="19">
        <v>140000000</v>
      </c>
      <c r="J1284" s="18">
        <v>0.3</v>
      </c>
      <c r="K1284" s="18">
        <v>0.65</v>
      </c>
      <c r="L1284" s="17">
        <v>60000000</v>
      </c>
      <c r="M1284" s="18">
        <v>0.5</v>
      </c>
      <c r="N1284" s="18">
        <v>0.5</v>
      </c>
    </row>
    <row r="1285" spans="1:14" x14ac:dyDescent="0.25">
      <c r="A1285" s="92">
        <v>45806</v>
      </c>
      <c r="B1285" s="51" t="s">
        <v>49</v>
      </c>
      <c r="C1285" s="52" t="s">
        <v>34</v>
      </c>
      <c r="D1285" s="52" t="s">
        <v>16</v>
      </c>
      <c r="E1285" s="92">
        <v>45806</v>
      </c>
      <c r="F1285" s="92">
        <v>45988</v>
      </c>
      <c r="G1285" s="16">
        <v>30000000</v>
      </c>
      <c r="H1285" s="20">
        <v>1</v>
      </c>
      <c r="I1285" s="19">
        <v>20000000</v>
      </c>
      <c r="J1285" s="18">
        <v>0.89</v>
      </c>
      <c r="K1285" s="18">
        <v>0.89</v>
      </c>
      <c r="L1285" s="17">
        <v>20000000</v>
      </c>
      <c r="M1285" s="18">
        <v>0.89</v>
      </c>
      <c r="N1285" s="18">
        <v>0.89</v>
      </c>
    </row>
    <row r="1286" spans="1:14" x14ac:dyDescent="0.25">
      <c r="A1286" s="92">
        <v>45806</v>
      </c>
      <c r="B1286" s="51" t="s">
        <v>49</v>
      </c>
      <c r="C1286" s="52" t="s">
        <v>34</v>
      </c>
      <c r="D1286" s="52" t="s">
        <v>17</v>
      </c>
      <c r="E1286" s="92">
        <v>45806</v>
      </c>
      <c r="F1286" s="92">
        <v>46170</v>
      </c>
      <c r="G1286" s="16">
        <v>30000000</v>
      </c>
      <c r="H1286" s="20">
        <v>1.05</v>
      </c>
      <c r="I1286" s="19">
        <v>30000000</v>
      </c>
      <c r="J1286" s="18">
        <v>1.03</v>
      </c>
      <c r="K1286" s="18">
        <v>1.03</v>
      </c>
      <c r="L1286" s="17">
        <v>30000000</v>
      </c>
      <c r="M1286" s="18">
        <v>1.03</v>
      </c>
      <c r="N1286" s="18">
        <v>1.03</v>
      </c>
    </row>
    <row r="1287" spans="1:14" x14ac:dyDescent="0.25">
      <c r="A1287" s="92">
        <v>45813</v>
      </c>
      <c r="B1287" s="51" t="s">
        <v>49</v>
      </c>
      <c r="C1287" s="52" t="s">
        <v>35</v>
      </c>
      <c r="D1287" s="52" t="s">
        <v>12</v>
      </c>
      <c r="E1287" s="92">
        <v>45813</v>
      </c>
      <c r="F1287" s="92">
        <v>45820</v>
      </c>
      <c r="G1287" s="16">
        <v>925000000000</v>
      </c>
      <c r="H1287" s="20">
        <v>1</v>
      </c>
      <c r="I1287" s="19">
        <v>1037000000000</v>
      </c>
      <c r="J1287" s="18">
        <v>0.9</v>
      </c>
      <c r="K1287" s="18">
        <v>1</v>
      </c>
      <c r="L1287" s="17">
        <v>1037000000000</v>
      </c>
      <c r="M1287" s="18">
        <v>1</v>
      </c>
      <c r="N1287" s="18">
        <v>0.99</v>
      </c>
    </row>
    <row r="1288" spans="1:14" x14ac:dyDescent="0.25">
      <c r="A1288" s="92">
        <v>45813</v>
      </c>
      <c r="B1288" s="51" t="s">
        <v>49</v>
      </c>
      <c r="C1288" s="52" t="s">
        <v>35</v>
      </c>
      <c r="D1288" s="52" t="s">
        <v>13</v>
      </c>
      <c r="E1288" s="92">
        <v>45813</v>
      </c>
      <c r="F1288" s="92">
        <v>45827</v>
      </c>
      <c r="G1288" s="16"/>
      <c r="H1288" s="20"/>
      <c r="I1288" s="19"/>
      <c r="J1288" s="18"/>
      <c r="K1288" s="18"/>
      <c r="L1288" s="17"/>
      <c r="M1288" s="18"/>
      <c r="N1288" s="18"/>
    </row>
    <row r="1289" spans="1:14" x14ac:dyDescent="0.25">
      <c r="A1289" s="92">
        <v>45813</v>
      </c>
      <c r="B1289" s="51" t="s">
        <v>49</v>
      </c>
      <c r="C1289" s="52" t="s">
        <v>35</v>
      </c>
      <c r="D1289" s="52" t="s">
        <v>14</v>
      </c>
      <c r="E1289" s="92">
        <v>45813</v>
      </c>
      <c r="F1289" s="92">
        <v>45841</v>
      </c>
      <c r="G1289" s="16"/>
      <c r="H1289" s="20"/>
      <c r="I1289" s="19"/>
      <c r="J1289" s="18"/>
      <c r="K1289" s="18"/>
      <c r="L1289" s="17"/>
      <c r="M1289" s="18"/>
      <c r="N1289" s="18"/>
    </row>
    <row r="1290" spans="1:14" x14ac:dyDescent="0.25">
      <c r="A1290" s="92">
        <v>45813</v>
      </c>
      <c r="B1290" s="51" t="s">
        <v>49</v>
      </c>
      <c r="C1290" s="52" t="s">
        <v>35</v>
      </c>
      <c r="D1290" s="52" t="s">
        <v>15</v>
      </c>
      <c r="E1290" s="92">
        <v>45813</v>
      </c>
      <c r="F1290" s="92">
        <v>45904</v>
      </c>
      <c r="G1290" s="16">
        <v>50000000000</v>
      </c>
      <c r="H1290" s="20">
        <v>1.1499999999999999</v>
      </c>
      <c r="I1290" s="19"/>
      <c r="J1290" s="18"/>
      <c r="K1290" s="18"/>
      <c r="L1290" s="17"/>
      <c r="M1290" s="18"/>
      <c r="N1290" s="18"/>
    </row>
    <row r="1291" spans="1:14" x14ac:dyDescent="0.25">
      <c r="A1291" s="92">
        <v>45813</v>
      </c>
      <c r="B1291" s="51" t="s">
        <v>49</v>
      </c>
      <c r="C1291" s="52" t="s">
        <v>35</v>
      </c>
      <c r="D1291" s="52" t="s">
        <v>16</v>
      </c>
      <c r="E1291" s="92">
        <v>45813</v>
      </c>
      <c r="F1291" s="92">
        <v>45995</v>
      </c>
      <c r="G1291" s="16">
        <v>25000000000</v>
      </c>
      <c r="H1291" s="20">
        <v>1.3</v>
      </c>
      <c r="I1291" s="19">
        <v>400000000</v>
      </c>
      <c r="J1291" s="18">
        <v>0.3</v>
      </c>
      <c r="K1291" s="18">
        <v>1.3</v>
      </c>
      <c r="L1291" s="17">
        <v>400000000</v>
      </c>
      <c r="M1291" s="18">
        <v>1.3</v>
      </c>
      <c r="N1291" s="18">
        <v>0.8</v>
      </c>
    </row>
    <row r="1292" spans="1:14" x14ac:dyDescent="0.25">
      <c r="A1292" s="92">
        <v>45813</v>
      </c>
      <c r="B1292" s="51" t="s">
        <v>49</v>
      </c>
      <c r="C1292" s="52" t="s">
        <v>35</v>
      </c>
      <c r="D1292" s="52" t="s">
        <v>17</v>
      </c>
      <c r="E1292" s="92">
        <v>45813</v>
      </c>
      <c r="F1292" s="92">
        <v>46177</v>
      </c>
      <c r="G1292" s="16"/>
      <c r="H1292" s="20"/>
      <c r="I1292" s="19"/>
      <c r="J1292" s="18"/>
      <c r="K1292" s="18"/>
      <c r="L1292" s="17"/>
      <c r="M1292" s="18"/>
      <c r="N1292" s="18"/>
    </row>
    <row r="1293" spans="1:14" x14ac:dyDescent="0.25">
      <c r="A1293" s="92">
        <v>45813</v>
      </c>
      <c r="B1293" s="51" t="s">
        <v>49</v>
      </c>
      <c r="C1293" s="52" t="s">
        <v>34</v>
      </c>
      <c r="D1293" s="52" t="s">
        <v>12</v>
      </c>
      <c r="E1293" s="92">
        <v>45813</v>
      </c>
      <c r="F1293" s="92">
        <v>45820</v>
      </c>
      <c r="G1293" s="16"/>
      <c r="H1293" s="20"/>
      <c r="I1293" s="19"/>
      <c r="J1293" s="18"/>
      <c r="K1293" s="18"/>
      <c r="L1293" s="17"/>
      <c r="M1293" s="18"/>
      <c r="N1293" s="18"/>
    </row>
    <row r="1294" spans="1:14" x14ac:dyDescent="0.25">
      <c r="A1294" s="92">
        <v>45813</v>
      </c>
      <c r="B1294" s="51" t="s">
        <v>49</v>
      </c>
      <c r="C1294" s="52" t="s">
        <v>34</v>
      </c>
      <c r="D1294" s="52" t="s">
        <v>13</v>
      </c>
      <c r="E1294" s="92">
        <v>45813</v>
      </c>
      <c r="F1294" s="92">
        <v>45827</v>
      </c>
      <c r="G1294" s="16"/>
      <c r="H1294" s="20"/>
      <c r="I1294" s="19"/>
      <c r="J1294" s="18"/>
      <c r="K1294" s="18"/>
      <c r="L1294" s="17"/>
      <c r="M1294" s="18"/>
      <c r="N1294" s="18"/>
    </row>
    <row r="1295" spans="1:14" x14ac:dyDescent="0.25">
      <c r="A1295" s="92">
        <v>45813</v>
      </c>
      <c r="B1295" s="51" t="s">
        <v>49</v>
      </c>
      <c r="C1295" s="52" t="s">
        <v>34</v>
      </c>
      <c r="D1295" s="52" t="s">
        <v>14</v>
      </c>
      <c r="E1295" s="92">
        <v>45813</v>
      </c>
      <c r="F1295" s="92">
        <v>45841</v>
      </c>
      <c r="G1295" s="16"/>
      <c r="H1295" s="20"/>
      <c r="I1295" s="19"/>
      <c r="J1295" s="18"/>
      <c r="K1295" s="18"/>
      <c r="L1295" s="17"/>
      <c r="M1295" s="18"/>
      <c r="N1295" s="18"/>
    </row>
    <row r="1296" spans="1:14" x14ac:dyDescent="0.25">
      <c r="A1296" s="92">
        <v>45813</v>
      </c>
      <c r="B1296" s="51" t="s">
        <v>49</v>
      </c>
      <c r="C1296" s="52" t="s">
        <v>34</v>
      </c>
      <c r="D1296" s="52" t="s">
        <v>15</v>
      </c>
      <c r="E1296" s="92">
        <v>45813</v>
      </c>
      <c r="F1296" s="92">
        <v>45904</v>
      </c>
      <c r="G1296" s="16">
        <v>60000000</v>
      </c>
      <c r="H1296" s="20">
        <v>0.9</v>
      </c>
      <c r="I1296" s="19">
        <v>121800000</v>
      </c>
      <c r="J1296" s="18">
        <v>0.4</v>
      </c>
      <c r="K1296" s="18">
        <v>0.55000000000000004</v>
      </c>
      <c r="L1296" s="17">
        <v>60000000</v>
      </c>
      <c r="M1296" s="18">
        <v>0.5</v>
      </c>
      <c r="N1296" s="18">
        <v>0.48</v>
      </c>
    </row>
    <row r="1297" spans="1:14" x14ac:dyDescent="0.25">
      <c r="A1297" s="92">
        <v>45813</v>
      </c>
      <c r="B1297" s="51" t="s">
        <v>49</v>
      </c>
      <c r="C1297" s="52" t="s">
        <v>34</v>
      </c>
      <c r="D1297" s="52" t="s">
        <v>16</v>
      </c>
      <c r="E1297" s="92">
        <v>45813</v>
      </c>
      <c r="F1297" s="92">
        <v>45995</v>
      </c>
      <c r="G1297" s="16">
        <v>30000000</v>
      </c>
      <c r="H1297" s="20">
        <v>1</v>
      </c>
      <c r="I1297" s="19">
        <v>4000000</v>
      </c>
      <c r="J1297" s="18">
        <v>0.3</v>
      </c>
      <c r="K1297" s="18">
        <v>0.89</v>
      </c>
      <c r="L1297" s="17">
        <v>4000000</v>
      </c>
      <c r="M1297" s="18">
        <v>0.89</v>
      </c>
      <c r="N1297" s="18">
        <v>0.6</v>
      </c>
    </row>
    <row r="1298" spans="1:14" x14ac:dyDescent="0.25">
      <c r="A1298" s="92">
        <v>45813</v>
      </c>
      <c r="B1298" s="51" t="s">
        <v>49</v>
      </c>
      <c r="C1298" s="52" t="s">
        <v>34</v>
      </c>
      <c r="D1298" s="52" t="s">
        <v>17</v>
      </c>
      <c r="E1298" s="92">
        <v>45813</v>
      </c>
      <c r="F1298" s="92">
        <v>46177</v>
      </c>
      <c r="G1298" s="16">
        <v>30000000</v>
      </c>
      <c r="H1298" s="20">
        <v>1.05</v>
      </c>
      <c r="I1298" s="19">
        <v>28000000</v>
      </c>
      <c r="J1298" s="18">
        <v>1</v>
      </c>
      <c r="K1298" s="18">
        <v>1.05</v>
      </c>
      <c r="L1298" s="17">
        <v>28000000</v>
      </c>
      <c r="M1298" s="18">
        <v>1.05</v>
      </c>
      <c r="N1298" s="18">
        <v>1.01</v>
      </c>
    </row>
    <row r="1299" spans="1:14" x14ac:dyDescent="0.25">
      <c r="A1299" s="92">
        <v>45820</v>
      </c>
      <c r="B1299" s="51" t="s">
        <v>49</v>
      </c>
      <c r="C1299" s="52" t="s">
        <v>35</v>
      </c>
      <c r="D1299" s="52" t="s">
        <v>12</v>
      </c>
      <c r="E1299" s="92">
        <v>45820</v>
      </c>
      <c r="F1299" s="92">
        <v>45827</v>
      </c>
      <c r="G1299" s="16">
        <v>925000000000</v>
      </c>
      <c r="H1299" s="20">
        <v>1</v>
      </c>
      <c r="I1299" s="19">
        <v>1059000000000</v>
      </c>
      <c r="J1299" s="18">
        <v>0.9</v>
      </c>
      <c r="K1299" s="18">
        <v>1</v>
      </c>
      <c r="L1299" s="17">
        <v>1059000000000</v>
      </c>
      <c r="M1299" s="18">
        <v>1</v>
      </c>
      <c r="N1299" s="18">
        <v>0.99</v>
      </c>
    </row>
    <row r="1300" spans="1:14" x14ac:dyDescent="0.25">
      <c r="A1300" s="92">
        <v>45820</v>
      </c>
      <c r="B1300" s="51" t="s">
        <v>49</v>
      </c>
      <c r="C1300" s="52" t="s">
        <v>35</v>
      </c>
      <c r="D1300" s="52" t="s">
        <v>13</v>
      </c>
      <c r="E1300" s="92">
        <v>45820</v>
      </c>
      <c r="F1300" s="92">
        <v>45834</v>
      </c>
      <c r="G1300" s="16"/>
      <c r="H1300" s="20"/>
      <c r="I1300" s="19"/>
      <c r="J1300" s="18"/>
      <c r="K1300" s="18"/>
      <c r="L1300" s="17"/>
      <c r="M1300" s="18"/>
      <c r="N1300" s="18"/>
    </row>
    <row r="1301" spans="1:14" x14ac:dyDescent="0.25">
      <c r="A1301" s="92">
        <v>45820</v>
      </c>
      <c r="B1301" s="51" t="s">
        <v>49</v>
      </c>
      <c r="C1301" s="52" t="s">
        <v>35</v>
      </c>
      <c r="D1301" s="52" t="s">
        <v>14</v>
      </c>
      <c r="E1301" s="92">
        <v>45820</v>
      </c>
      <c r="F1301" s="92">
        <v>45848</v>
      </c>
      <c r="G1301" s="16"/>
      <c r="H1301" s="20"/>
      <c r="I1301" s="19"/>
      <c r="J1301" s="18"/>
      <c r="K1301" s="18"/>
      <c r="L1301" s="17"/>
      <c r="M1301" s="18"/>
      <c r="N1301" s="18"/>
    </row>
    <row r="1302" spans="1:14" x14ac:dyDescent="0.25">
      <c r="A1302" s="92">
        <v>45820</v>
      </c>
      <c r="B1302" s="51" t="s">
        <v>49</v>
      </c>
      <c r="C1302" s="52" t="s">
        <v>35</v>
      </c>
      <c r="D1302" s="52" t="s">
        <v>15</v>
      </c>
      <c r="E1302" s="92">
        <v>45820</v>
      </c>
      <c r="F1302" s="92">
        <v>45911</v>
      </c>
      <c r="G1302" s="16">
        <v>50000000000</v>
      </c>
      <c r="H1302" s="20">
        <v>1.1499999999999999</v>
      </c>
      <c r="I1302" s="19">
        <v>400000000</v>
      </c>
      <c r="J1302" s="18">
        <v>0.9</v>
      </c>
      <c r="K1302" s="18">
        <v>1.1499999999999999</v>
      </c>
      <c r="L1302" s="17">
        <v>400000000</v>
      </c>
      <c r="M1302" s="18">
        <v>1.1499999999999999</v>
      </c>
      <c r="N1302" s="18">
        <v>1.03</v>
      </c>
    </row>
    <row r="1303" spans="1:14" x14ac:dyDescent="0.25">
      <c r="A1303" s="92">
        <v>45820</v>
      </c>
      <c r="B1303" s="51" t="s">
        <v>49</v>
      </c>
      <c r="C1303" s="52" t="s">
        <v>35</v>
      </c>
      <c r="D1303" s="52" t="s">
        <v>16</v>
      </c>
      <c r="E1303" s="92">
        <v>45820</v>
      </c>
      <c r="F1303" s="92">
        <v>46002</v>
      </c>
      <c r="G1303" s="16">
        <v>25000000000</v>
      </c>
      <c r="H1303" s="20">
        <v>1.3</v>
      </c>
      <c r="I1303" s="19">
        <v>300000000</v>
      </c>
      <c r="J1303" s="18">
        <v>1</v>
      </c>
      <c r="K1303" s="18">
        <v>1</v>
      </c>
      <c r="L1303" s="17">
        <v>300000000</v>
      </c>
      <c r="M1303" s="18">
        <v>1</v>
      </c>
      <c r="N1303" s="18">
        <v>1</v>
      </c>
    </row>
    <row r="1304" spans="1:14" x14ac:dyDescent="0.25">
      <c r="A1304" s="92">
        <v>45820</v>
      </c>
      <c r="B1304" s="51" t="s">
        <v>49</v>
      </c>
      <c r="C1304" s="52" t="s">
        <v>35</v>
      </c>
      <c r="D1304" s="52" t="s">
        <v>17</v>
      </c>
      <c r="E1304" s="92">
        <v>45820</v>
      </c>
      <c r="F1304" s="92">
        <v>46184</v>
      </c>
      <c r="G1304" s="16"/>
      <c r="H1304" s="20"/>
      <c r="I1304" s="19"/>
      <c r="J1304" s="18"/>
      <c r="K1304" s="18"/>
      <c r="L1304" s="17"/>
      <c r="M1304" s="18"/>
      <c r="N1304" s="18"/>
    </row>
    <row r="1305" spans="1:14" x14ac:dyDescent="0.25">
      <c r="A1305" s="92">
        <v>45820</v>
      </c>
      <c r="B1305" s="51" t="s">
        <v>49</v>
      </c>
      <c r="C1305" s="52" t="s">
        <v>34</v>
      </c>
      <c r="D1305" s="52" t="s">
        <v>12</v>
      </c>
      <c r="E1305" s="92">
        <v>45820</v>
      </c>
      <c r="F1305" s="92">
        <v>45827</v>
      </c>
      <c r="G1305" s="16"/>
      <c r="H1305" s="20"/>
      <c r="I1305" s="19"/>
      <c r="J1305" s="18"/>
      <c r="K1305" s="18"/>
      <c r="L1305" s="17"/>
      <c r="M1305" s="18"/>
      <c r="N1305" s="18"/>
    </row>
    <row r="1306" spans="1:14" x14ac:dyDescent="0.25">
      <c r="A1306" s="92">
        <v>45820</v>
      </c>
      <c r="B1306" s="51" t="s">
        <v>49</v>
      </c>
      <c r="C1306" s="52" t="s">
        <v>34</v>
      </c>
      <c r="D1306" s="52" t="s">
        <v>13</v>
      </c>
      <c r="E1306" s="92">
        <v>45820</v>
      </c>
      <c r="F1306" s="92">
        <v>45834</v>
      </c>
      <c r="G1306" s="16"/>
      <c r="H1306" s="20"/>
      <c r="I1306" s="19"/>
      <c r="J1306" s="18"/>
      <c r="K1306" s="18"/>
      <c r="L1306" s="17"/>
      <c r="M1306" s="18"/>
      <c r="N1306" s="18"/>
    </row>
    <row r="1307" spans="1:14" x14ac:dyDescent="0.25">
      <c r="A1307" s="92">
        <v>45820</v>
      </c>
      <c r="B1307" s="51" t="s">
        <v>49</v>
      </c>
      <c r="C1307" s="52" t="s">
        <v>34</v>
      </c>
      <c r="D1307" s="52" t="s">
        <v>14</v>
      </c>
      <c r="E1307" s="92">
        <v>45820</v>
      </c>
      <c r="F1307" s="92">
        <v>45848</v>
      </c>
      <c r="G1307" s="16"/>
      <c r="H1307" s="20"/>
      <c r="I1307" s="19"/>
      <c r="J1307" s="18"/>
      <c r="K1307" s="18"/>
      <c r="L1307" s="17"/>
      <c r="M1307" s="18"/>
      <c r="N1307" s="18"/>
    </row>
    <row r="1308" spans="1:14" x14ac:dyDescent="0.25">
      <c r="A1308" s="92">
        <v>45820</v>
      </c>
      <c r="B1308" s="51" t="s">
        <v>49</v>
      </c>
      <c r="C1308" s="52" t="s">
        <v>34</v>
      </c>
      <c r="D1308" s="52" t="s">
        <v>15</v>
      </c>
      <c r="E1308" s="92">
        <v>45820</v>
      </c>
      <c r="F1308" s="92">
        <v>45911</v>
      </c>
      <c r="G1308" s="16">
        <v>30000000</v>
      </c>
      <c r="H1308" s="20">
        <v>0.9</v>
      </c>
      <c r="I1308" s="19">
        <v>81050000</v>
      </c>
      <c r="J1308" s="18">
        <v>0.2</v>
      </c>
      <c r="K1308" s="18">
        <v>0.55000000000000004</v>
      </c>
      <c r="L1308" s="17">
        <v>30000000</v>
      </c>
      <c r="M1308" s="18">
        <v>0.5</v>
      </c>
      <c r="N1308" s="18">
        <v>0.46</v>
      </c>
    </row>
    <row r="1309" spans="1:14" x14ac:dyDescent="0.25">
      <c r="A1309" s="92">
        <v>45820</v>
      </c>
      <c r="B1309" s="51" t="s">
        <v>49</v>
      </c>
      <c r="C1309" s="52" t="s">
        <v>34</v>
      </c>
      <c r="D1309" s="52" t="s">
        <v>16</v>
      </c>
      <c r="E1309" s="92">
        <v>45820</v>
      </c>
      <c r="F1309" s="92">
        <v>46002</v>
      </c>
      <c r="G1309" s="16">
        <v>30000000</v>
      </c>
      <c r="H1309" s="20">
        <v>1</v>
      </c>
      <c r="I1309" s="19">
        <v>46770000</v>
      </c>
      <c r="J1309" s="18">
        <v>0.7</v>
      </c>
      <c r="K1309" s="18">
        <v>1</v>
      </c>
      <c r="L1309" s="17">
        <v>30000000</v>
      </c>
      <c r="M1309" s="18">
        <v>0.9</v>
      </c>
      <c r="N1309" s="18">
        <v>0.89</v>
      </c>
    </row>
    <row r="1310" spans="1:14" x14ac:dyDescent="0.25">
      <c r="A1310" s="92">
        <v>45820</v>
      </c>
      <c r="B1310" s="51" t="s">
        <v>49</v>
      </c>
      <c r="C1310" s="52" t="s">
        <v>34</v>
      </c>
      <c r="D1310" s="52" t="s">
        <v>17</v>
      </c>
      <c r="E1310" s="92">
        <v>45820</v>
      </c>
      <c r="F1310" s="92">
        <v>46184</v>
      </c>
      <c r="G1310" s="16">
        <v>30000000</v>
      </c>
      <c r="H1310" s="20">
        <v>1.05</v>
      </c>
      <c r="I1310" s="19">
        <v>22000000</v>
      </c>
      <c r="J1310" s="18">
        <v>1.03</v>
      </c>
      <c r="K1310" s="18">
        <v>1.03</v>
      </c>
      <c r="L1310" s="17">
        <v>22000000</v>
      </c>
      <c r="M1310" s="18">
        <v>1.03</v>
      </c>
      <c r="N1310" s="18">
        <v>1.03</v>
      </c>
    </row>
    <row r="1311" spans="1:14" x14ac:dyDescent="0.25">
      <c r="A1311" s="92">
        <v>45827</v>
      </c>
      <c r="B1311" s="51" t="s">
        <v>49</v>
      </c>
      <c r="C1311" s="52" t="s">
        <v>35</v>
      </c>
      <c r="D1311" s="52" t="s">
        <v>12</v>
      </c>
      <c r="E1311" s="92">
        <v>45827</v>
      </c>
      <c r="F1311" s="92">
        <v>45834</v>
      </c>
      <c r="G1311" s="16">
        <v>1100000000000</v>
      </c>
      <c r="H1311" s="20">
        <v>1</v>
      </c>
      <c r="I1311" s="19">
        <v>1069000000000</v>
      </c>
      <c r="J1311" s="18">
        <v>0.9</v>
      </c>
      <c r="K1311" s="18">
        <v>1</v>
      </c>
      <c r="L1311" s="17">
        <v>1069000000000</v>
      </c>
      <c r="M1311" s="18">
        <v>1</v>
      </c>
      <c r="N1311" s="18">
        <v>0.99</v>
      </c>
    </row>
    <row r="1312" spans="1:14" x14ac:dyDescent="0.25">
      <c r="A1312" s="92">
        <v>45827</v>
      </c>
      <c r="B1312" s="51" t="s">
        <v>49</v>
      </c>
      <c r="C1312" s="52" t="s">
        <v>35</v>
      </c>
      <c r="D1312" s="52" t="s">
        <v>13</v>
      </c>
      <c r="E1312" s="92">
        <v>45827</v>
      </c>
      <c r="F1312" s="92">
        <v>45841</v>
      </c>
      <c r="G1312" s="16"/>
      <c r="H1312" s="20"/>
      <c r="I1312" s="19"/>
      <c r="J1312" s="18"/>
      <c r="K1312" s="18"/>
      <c r="L1312" s="17"/>
      <c r="M1312" s="18"/>
      <c r="N1312" s="18"/>
    </row>
    <row r="1313" spans="1:14" x14ac:dyDescent="0.25">
      <c r="A1313" s="92">
        <v>45827</v>
      </c>
      <c r="B1313" s="51" t="s">
        <v>49</v>
      </c>
      <c r="C1313" s="52" t="s">
        <v>35</v>
      </c>
      <c r="D1313" s="52" t="s">
        <v>14</v>
      </c>
      <c r="E1313" s="92">
        <v>45827</v>
      </c>
      <c r="F1313" s="92">
        <v>45855</v>
      </c>
      <c r="G1313" s="16"/>
      <c r="H1313" s="20"/>
      <c r="I1313" s="19"/>
      <c r="J1313" s="18"/>
      <c r="K1313" s="18"/>
      <c r="L1313" s="17"/>
      <c r="M1313" s="18"/>
      <c r="N1313" s="18"/>
    </row>
    <row r="1314" spans="1:14" x14ac:dyDescent="0.25">
      <c r="A1314" s="92">
        <v>45827</v>
      </c>
      <c r="B1314" s="51" t="s">
        <v>49</v>
      </c>
      <c r="C1314" s="52" t="s">
        <v>35</v>
      </c>
      <c r="D1314" s="52" t="s">
        <v>15</v>
      </c>
      <c r="E1314" s="92">
        <v>45827</v>
      </c>
      <c r="F1314" s="92">
        <v>45918</v>
      </c>
      <c r="G1314" s="16">
        <v>50000000000</v>
      </c>
      <c r="H1314" s="20">
        <v>1.1499999999999999</v>
      </c>
      <c r="I1314" s="19">
        <v>5033000000</v>
      </c>
      <c r="J1314" s="18">
        <v>1</v>
      </c>
      <c r="K1314" s="18">
        <v>1.1000000000000001</v>
      </c>
      <c r="L1314" s="17">
        <v>5033000000</v>
      </c>
      <c r="M1314" s="18">
        <v>1.1000000000000001</v>
      </c>
      <c r="N1314" s="18">
        <v>1.08</v>
      </c>
    </row>
    <row r="1315" spans="1:14" x14ac:dyDescent="0.25">
      <c r="A1315" s="92">
        <v>45827</v>
      </c>
      <c r="B1315" s="51" t="s">
        <v>49</v>
      </c>
      <c r="C1315" s="52" t="s">
        <v>35</v>
      </c>
      <c r="D1315" s="52" t="s">
        <v>16</v>
      </c>
      <c r="E1315" s="92">
        <v>45827</v>
      </c>
      <c r="F1315" s="92">
        <v>46009</v>
      </c>
      <c r="G1315" s="16">
        <v>25000000000</v>
      </c>
      <c r="H1315" s="20">
        <v>1.3</v>
      </c>
      <c r="I1315" s="19">
        <v>200000000</v>
      </c>
      <c r="J1315" s="18">
        <v>1</v>
      </c>
      <c r="K1315" s="18">
        <v>1</v>
      </c>
      <c r="L1315" s="17">
        <v>200000000</v>
      </c>
      <c r="M1315" s="18">
        <v>1</v>
      </c>
      <c r="N1315" s="18">
        <v>1</v>
      </c>
    </row>
    <row r="1316" spans="1:14" x14ac:dyDescent="0.25">
      <c r="A1316" s="92">
        <v>45827</v>
      </c>
      <c r="B1316" s="51" t="s">
        <v>49</v>
      </c>
      <c r="C1316" s="52" t="s">
        <v>35</v>
      </c>
      <c r="D1316" s="52" t="s">
        <v>17</v>
      </c>
      <c r="E1316" s="92">
        <v>45827</v>
      </c>
      <c r="F1316" s="92">
        <v>46191</v>
      </c>
      <c r="G1316" s="16"/>
      <c r="H1316" s="20"/>
      <c r="I1316" s="19"/>
      <c r="J1316" s="18"/>
      <c r="K1316" s="18"/>
      <c r="L1316" s="17"/>
      <c r="M1316" s="18"/>
      <c r="N1316" s="18"/>
    </row>
    <row r="1317" spans="1:14" x14ac:dyDescent="0.25">
      <c r="A1317" s="92">
        <v>45827</v>
      </c>
      <c r="B1317" s="51" t="s">
        <v>49</v>
      </c>
      <c r="C1317" s="52" t="s">
        <v>34</v>
      </c>
      <c r="D1317" s="52" t="s">
        <v>12</v>
      </c>
      <c r="E1317" s="92">
        <v>45827</v>
      </c>
      <c r="F1317" s="92">
        <v>45834</v>
      </c>
      <c r="G1317" s="16"/>
      <c r="H1317" s="20"/>
      <c r="I1317" s="19"/>
      <c r="J1317" s="18"/>
      <c r="K1317" s="18"/>
      <c r="L1317" s="17"/>
      <c r="M1317" s="18"/>
      <c r="N1317" s="18"/>
    </row>
    <row r="1318" spans="1:14" x14ac:dyDescent="0.25">
      <c r="A1318" s="92">
        <v>45827</v>
      </c>
      <c r="B1318" s="51" t="s">
        <v>49</v>
      </c>
      <c r="C1318" s="52" t="s">
        <v>34</v>
      </c>
      <c r="D1318" s="52" t="s">
        <v>13</v>
      </c>
      <c r="E1318" s="92">
        <v>45827</v>
      </c>
      <c r="F1318" s="92">
        <v>45841</v>
      </c>
      <c r="G1318" s="16"/>
      <c r="H1318" s="20"/>
      <c r="I1318" s="19"/>
      <c r="J1318" s="18"/>
      <c r="K1318" s="18"/>
      <c r="L1318" s="17"/>
      <c r="M1318" s="18"/>
      <c r="N1318" s="18"/>
    </row>
    <row r="1319" spans="1:14" x14ac:dyDescent="0.25">
      <c r="A1319" s="92">
        <v>45827</v>
      </c>
      <c r="B1319" s="51" t="s">
        <v>49</v>
      </c>
      <c r="C1319" s="52" t="s">
        <v>34</v>
      </c>
      <c r="D1319" s="52" t="s">
        <v>14</v>
      </c>
      <c r="E1319" s="92">
        <v>45827</v>
      </c>
      <c r="F1319" s="92">
        <v>45855</v>
      </c>
      <c r="G1319" s="16"/>
      <c r="H1319" s="20"/>
      <c r="I1319" s="19"/>
      <c r="J1319" s="18"/>
      <c r="K1319" s="18"/>
      <c r="L1319" s="17"/>
      <c r="M1319" s="18"/>
      <c r="N1319" s="18"/>
    </row>
    <row r="1320" spans="1:14" x14ac:dyDescent="0.25">
      <c r="A1320" s="92">
        <v>45827</v>
      </c>
      <c r="B1320" s="51" t="s">
        <v>49</v>
      </c>
      <c r="C1320" s="52" t="s">
        <v>34</v>
      </c>
      <c r="D1320" s="52" t="s">
        <v>15</v>
      </c>
      <c r="E1320" s="92">
        <v>45827</v>
      </c>
      <c r="F1320" s="92">
        <v>45918</v>
      </c>
      <c r="G1320" s="16">
        <v>30000000</v>
      </c>
      <c r="H1320" s="20">
        <v>0.9</v>
      </c>
      <c r="I1320" s="19">
        <v>65150000</v>
      </c>
      <c r="J1320" s="18">
        <v>0.3</v>
      </c>
      <c r="K1320" s="18">
        <v>0.7</v>
      </c>
      <c r="L1320" s="17">
        <v>30000000</v>
      </c>
      <c r="M1320" s="18">
        <v>0.45</v>
      </c>
      <c r="N1320" s="18">
        <v>0.47</v>
      </c>
    </row>
    <row r="1321" spans="1:14" x14ac:dyDescent="0.25">
      <c r="A1321" s="92">
        <v>45827</v>
      </c>
      <c r="B1321" s="51" t="s">
        <v>49</v>
      </c>
      <c r="C1321" s="52" t="s">
        <v>34</v>
      </c>
      <c r="D1321" s="52" t="s">
        <v>16</v>
      </c>
      <c r="E1321" s="92">
        <v>45827</v>
      </c>
      <c r="F1321" s="92">
        <v>46009</v>
      </c>
      <c r="G1321" s="16">
        <v>30000000</v>
      </c>
      <c r="H1321" s="20">
        <v>1</v>
      </c>
      <c r="I1321" s="19">
        <v>12630000</v>
      </c>
      <c r="J1321" s="18">
        <v>0.88</v>
      </c>
      <c r="K1321" s="18">
        <v>1</v>
      </c>
      <c r="L1321" s="17">
        <v>12630000</v>
      </c>
      <c r="M1321" s="18">
        <v>1</v>
      </c>
      <c r="N1321" s="18">
        <v>0.92</v>
      </c>
    </row>
    <row r="1322" spans="1:14" x14ac:dyDescent="0.25">
      <c r="A1322" s="92">
        <v>45827</v>
      </c>
      <c r="B1322" s="51" t="s">
        <v>49</v>
      </c>
      <c r="C1322" s="52" t="s">
        <v>34</v>
      </c>
      <c r="D1322" s="52" t="s">
        <v>17</v>
      </c>
      <c r="E1322" s="92">
        <v>45827</v>
      </c>
      <c r="F1322" s="92">
        <v>46191</v>
      </c>
      <c r="G1322" s="16">
        <v>30000000</v>
      </c>
      <c r="H1322" s="20">
        <v>1.05</v>
      </c>
      <c r="I1322" s="19">
        <v>2050000</v>
      </c>
      <c r="J1322" s="18">
        <v>0.8</v>
      </c>
      <c r="K1322" s="18">
        <v>1.03</v>
      </c>
      <c r="L1322" s="17">
        <v>2050000</v>
      </c>
      <c r="M1322" s="18">
        <v>1.03</v>
      </c>
      <c r="N1322" s="18">
        <v>1.02</v>
      </c>
    </row>
    <row r="1323" spans="1:14" x14ac:dyDescent="0.25">
      <c r="A1323" s="92">
        <v>45833</v>
      </c>
      <c r="B1323" s="51" t="s">
        <v>50</v>
      </c>
      <c r="C1323" s="52" t="s">
        <v>35</v>
      </c>
      <c r="D1323" s="52" t="s">
        <v>37</v>
      </c>
      <c r="E1323" s="92">
        <v>45835</v>
      </c>
      <c r="F1323" s="92">
        <v>46931</v>
      </c>
      <c r="G1323" s="16" t="s">
        <v>54</v>
      </c>
      <c r="H1323" s="20">
        <v>3.5</v>
      </c>
      <c r="I1323" s="19">
        <v>32000000000</v>
      </c>
      <c r="J1323" s="18">
        <v>3.5</v>
      </c>
      <c r="K1323" s="18">
        <v>4.5</v>
      </c>
      <c r="L1323" s="17">
        <v>12000000000</v>
      </c>
      <c r="M1323" s="21"/>
      <c r="N1323" s="18">
        <v>4.125</v>
      </c>
    </row>
    <row r="1324" spans="1:14" x14ac:dyDescent="0.25">
      <c r="A1324" s="92">
        <v>45834</v>
      </c>
      <c r="B1324" s="51" t="s">
        <v>49</v>
      </c>
      <c r="C1324" s="52" t="s">
        <v>35</v>
      </c>
      <c r="D1324" s="52" t="s">
        <v>12</v>
      </c>
      <c r="E1324" s="92">
        <v>45834</v>
      </c>
      <c r="F1324" s="92">
        <v>45841</v>
      </c>
      <c r="G1324" s="16">
        <v>1100000000000</v>
      </c>
      <c r="H1324" s="20">
        <v>1</v>
      </c>
      <c r="I1324" s="19">
        <v>1140000000000</v>
      </c>
      <c r="J1324" s="18">
        <v>0.9</v>
      </c>
      <c r="K1324" s="18">
        <v>1</v>
      </c>
      <c r="L1324" s="17">
        <v>1100000000000</v>
      </c>
      <c r="M1324" s="18">
        <v>1</v>
      </c>
      <c r="N1324" s="18">
        <v>0.99</v>
      </c>
    </row>
    <row r="1325" spans="1:14" x14ac:dyDescent="0.25">
      <c r="A1325" s="92">
        <v>45834</v>
      </c>
      <c r="B1325" s="51" t="s">
        <v>49</v>
      </c>
      <c r="C1325" s="52" t="s">
        <v>35</v>
      </c>
      <c r="D1325" s="52" t="s">
        <v>13</v>
      </c>
      <c r="E1325" s="92">
        <v>45834</v>
      </c>
      <c r="F1325" s="92">
        <v>45848</v>
      </c>
      <c r="G1325" s="16"/>
      <c r="H1325" s="20"/>
      <c r="I1325" s="19"/>
      <c r="J1325" s="18"/>
      <c r="K1325" s="18"/>
      <c r="L1325" s="17"/>
      <c r="M1325" s="18"/>
      <c r="N1325" s="18"/>
    </row>
    <row r="1326" spans="1:14" x14ac:dyDescent="0.25">
      <c r="A1326" s="92">
        <v>45834</v>
      </c>
      <c r="B1326" s="51" t="s">
        <v>49</v>
      </c>
      <c r="C1326" s="52" t="s">
        <v>35</v>
      </c>
      <c r="D1326" s="52" t="s">
        <v>14</v>
      </c>
      <c r="E1326" s="92">
        <v>45834</v>
      </c>
      <c r="F1326" s="92">
        <v>45862</v>
      </c>
      <c r="G1326" s="16"/>
      <c r="H1326" s="20"/>
      <c r="I1326" s="19"/>
      <c r="J1326" s="18"/>
      <c r="K1326" s="18"/>
      <c r="L1326" s="17"/>
      <c r="M1326" s="18"/>
      <c r="N1326" s="18"/>
    </row>
    <row r="1327" spans="1:14" x14ac:dyDescent="0.25">
      <c r="A1327" s="92">
        <v>45834</v>
      </c>
      <c r="B1327" s="51" t="s">
        <v>49</v>
      </c>
      <c r="C1327" s="52" t="s">
        <v>35</v>
      </c>
      <c r="D1327" s="52" t="s">
        <v>15</v>
      </c>
      <c r="E1327" s="92">
        <v>45834</v>
      </c>
      <c r="F1327" s="92">
        <v>45925</v>
      </c>
      <c r="G1327" s="16">
        <v>50000000000</v>
      </c>
      <c r="H1327" s="20">
        <v>1.1499999999999999</v>
      </c>
      <c r="I1327" s="19"/>
      <c r="J1327" s="18"/>
      <c r="K1327" s="18"/>
      <c r="L1327" s="17"/>
      <c r="M1327" s="18"/>
      <c r="N1327" s="18"/>
    </row>
    <row r="1328" spans="1:14" x14ac:dyDescent="0.25">
      <c r="A1328" s="92">
        <v>45834</v>
      </c>
      <c r="B1328" s="51" t="s">
        <v>49</v>
      </c>
      <c r="C1328" s="52" t="s">
        <v>35</v>
      </c>
      <c r="D1328" s="52" t="s">
        <v>16</v>
      </c>
      <c r="E1328" s="92">
        <v>45834</v>
      </c>
      <c r="F1328" s="92">
        <v>46016</v>
      </c>
      <c r="G1328" s="16">
        <v>25000000000</v>
      </c>
      <c r="H1328" s="20">
        <v>1.3</v>
      </c>
      <c r="I1328" s="19">
        <v>200000000</v>
      </c>
      <c r="J1328" s="18">
        <v>1</v>
      </c>
      <c r="K1328" s="18">
        <v>1</v>
      </c>
      <c r="L1328" s="17">
        <v>200000000</v>
      </c>
      <c r="M1328" s="18">
        <v>1</v>
      </c>
      <c r="N1328" s="18">
        <v>1</v>
      </c>
    </row>
    <row r="1329" spans="1:14" x14ac:dyDescent="0.25">
      <c r="A1329" s="92">
        <v>45834</v>
      </c>
      <c r="B1329" s="51" t="s">
        <v>49</v>
      </c>
      <c r="C1329" s="52" t="s">
        <v>35</v>
      </c>
      <c r="D1329" s="52" t="s">
        <v>17</v>
      </c>
      <c r="E1329" s="92">
        <v>45834</v>
      </c>
      <c r="F1329" s="92">
        <v>46198</v>
      </c>
      <c r="G1329" s="16"/>
      <c r="H1329" s="20"/>
      <c r="I1329" s="19"/>
      <c r="J1329" s="18"/>
      <c r="K1329" s="18"/>
      <c r="L1329" s="17"/>
      <c r="M1329" s="18"/>
      <c r="N1329" s="18"/>
    </row>
    <row r="1330" spans="1:14" x14ac:dyDescent="0.25">
      <c r="A1330" s="92">
        <v>45834</v>
      </c>
      <c r="B1330" s="51" t="s">
        <v>49</v>
      </c>
      <c r="C1330" s="52" t="s">
        <v>34</v>
      </c>
      <c r="D1330" s="52" t="s">
        <v>12</v>
      </c>
      <c r="E1330" s="92">
        <v>45834</v>
      </c>
      <c r="F1330" s="92">
        <v>45841</v>
      </c>
      <c r="G1330" s="16"/>
      <c r="H1330" s="20"/>
      <c r="I1330" s="19"/>
      <c r="J1330" s="18"/>
      <c r="K1330" s="18"/>
      <c r="L1330" s="17"/>
      <c r="M1330" s="18"/>
      <c r="N1330" s="18"/>
    </row>
    <row r="1331" spans="1:14" x14ac:dyDescent="0.25">
      <c r="A1331" s="92">
        <v>45834</v>
      </c>
      <c r="B1331" s="51" t="s">
        <v>49</v>
      </c>
      <c r="C1331" s="52" t="s">
        <v>34</v>
      </c>
      <c r="D1331" s="52" t="s">
        <v>13</v>
      </c>
      <c r="E1331" s="92">
        <v>45834</v>
      </c>
      <c r="F1331" s="92">
        <v>45848</v>
      </c>
      <c r="G1331" s="16"/>
      <c r="H1331" s="20"/>
      <c r="I1331" s="19"/>
      <c r="J1331" s="18"/>
      <c r="K1331" s="18"/>
      <c r="L1331" s="17"/>
      <c r="M1331" s="18"/>
      <c r="N1331" s="18"/>
    </row>
    <row r="1332" spans="1:14" x14ac:dyDescent="0.25">
      <c r="A1332" s="92">
        <v>45834</v>
      </c>
      <c r="B1332" s="51" t="s">
        <v>49</v>
      </c>
      <c r="C1332" s="52" t="s">
        <v>34</v>
      </c>
      <c r="D1332" s="52" t="s">
        <v>14</v>
      </c>
      <c r="E1332" s="92">
        <v>45834</v>
      </c>
      <c r="F1332" s="92">
        <v>45862</v>
      </c>
      <c r="G1332" s="16"/>
      <c r="H1332" s="20"/>
      <c r="I1332" s="19"/>
      <c r="J1332" s="18"/>
      <c r="K1332" s="18"/>
      <c r="L1332" s="17"/>
      <c r="M1332" s="18"/>
      <c r="N1332" s="18"/>
    </row>
    <row r="1333" spans="1:14" x14ac:dyDescent="0.25">
      <c r="A1333" s="92">
        <v>45834</v>
      </c>
      <c r="B1333" s="51" t="s">
        <v>49</v>
      </c>
      <c r="C1333" s="52" t="s">
        <v>34</v>
      </c>
      <c r="D1333" s="52" t="s">
        <v>15</v>
      </c>
      <c r="E1333" s="92">
        <v>45834</v>
      </c>
      <c r="F1333" s="92">
        <v>45925</v>
      </c>
      <c r="G1333" s="16">
        <v>30000000</v>
      </c>
      <c r="H1333" s="20">
        <v>0.9</v>
      </c>
      <c r="I1333" s="19">
        <v>44100000</v>
      </c>
      <c r="J1333" s="18">
        <v>0.1</v>
      </c>
      <c r="K1333" s="18">
        <v>0.5</v>
      </c>
      <c r="L1333" s="17">
        <v>30000000</v>
      </c>
      <c r="M1333" s="18">
        <v>0.44</v>
      </c>
      <c r="N1333" s="18">
        <v>0.39</v>
      </c>
    </row>
    <row r="1334" spans="1:14" x14ac:dyDescent="0.25">
      <c r="A1334" s="92">
        <v>45834</v>
      </c>
      <c r="B1334" s="51" t="s">
        <v>49</v>
      </c>
      <c r="C1334" s="52" t="s">
        <v>34</v>
      </c>
      <c r="D1334" s="52" t="s">
        <v>16</v>
      </c>
      <c r="E1334" s="92">
        <v>45834</v>
      </c>
      <c r="F1334" s="92">
        <v>46016</v>
      </c>
      <c r="G1334" s="16">
        <v>30000000</v>
      </c>
      <c r="H1334" s="20">
        <v>1</v>
      </c>
      <c r="I1334" s="19">
        <v>27000000</v>
      </c>
      <c r="J1334" s="18">
        <v>0.9</v>
      </c>
      <c r="K1334" s="18">
        <v>1</v>
      </c>
      <c r="L1334" s="17">
        <v>27000000</v>
      </c>
      <c r="M1334" s="18">
        <v>1</v>
      </c>
      <c r="N1334" s="18">
        <v>0.97</v>
      </c>
    </row>
    <row r="1335" spans="1:14" x14ac:dyDescent="0.25">
      <c r="A1335" s="92">
        <v>45834</v>
      </c>
      <c r="B1335" s="51" t="s">
        <v>49</v>
      </c>
      <c r="C1335" s="52" t="s">
        <v>34</v>
      </c>
      <c r="D1335" s="52" t="s">
        <v>17</v>
      </c>
      <c r="E1335" s="92">
        <v>45834</v>
      </c>
      <c r="F1335" s="92">
        <v>46198</v>
      </c>
      <c r="G1335" s="16">
        <v>30000000</v>
      </c>
      <c r="H1335" s="20">
        <v>1.05</v>
      </c>
      <c r="I1335" s="19">
        <v>2050000</v>
      </c>
      <c r="J1335" s="18">
        <v>1.03</v>
      </c>
      <c r="K1335" s="18">
        <v>1.03</v>
      </c>
      <c r="L1335" s="16">
        <v>2050000</v>
      </c>
      <c r="M1335" s="18">
        <v>1.03</v>
      </c>
      <c r="N1335" s="18">
        <v>1.03</v>
      </c>
    </row>
    <row r="1336" spans="1:14" s="83" customFormat="1" x14ac:dyDescent="0.25">
      <c r="A1336" s="93">
        <v>45841.572916666664</v>
      </c>
      <c r="B1336" s="77" t="s">
        <v>49</v>
      </c>
      <c r="C1336" s="78" t="s">
        <v>35</v>
      </c>
      <c r="D1336" s="78" t="s">
        <v>12</v>
      </c>
      <c r="E1336" s="93">
        <v>45841.572916666664</v>
      </c>
      <c r="F1336" s="93">
        <v>45848.572916666664</v>
      </c>
      <c r="G1336" s="79">
        <v>1100000000000</v>
      </c>
      <c r="H1336" s="80">
        <v>1</v>
      </c>
      <c r="I1336" s="81">
        <v>1000000000000</v>
      </c>
      <c r="J1336" s="82">
        <v>0.9</v>
      </c>
      <c r="K1336" s="82">
        <v>1</v>
      </c>
      <c r="L1336" s="79">
        <v>1000000000000</v>
      </c>
      <c r="M1336" s="82">
        <v>1</v>
      </c>
      <c r="N1336" s="82">
        <v>0.98960000000000004</v>
      </c>
    </row>
    <row r="1337" spans="1:14" x14ac:dyDescent="0.25">
      <c r="A1337" s="92">
        <v>45841.572916666664</v>
      </c>
      <c r="B1337" s="51" t="s">
        <v>49</v>
      </c>
      <c r="C1337" s="52" t="s">
        <v>35</v>
      </c>
      <c r="D1337" s="52" t="s">
        <v>13</v>
      </c>
      <c r="E1337" s="92">
        <v>45841.572916666664</v>
      </c>
      <c r="F1337" s="92">
        <v>45855.572916666664</v>
      </c>
      <c r="G1337" s="16"/>
      <c r="H1337" s="20"/>
      <c r="I1337" s="19"/>
      <c r="J1337" s="18"/>
      <c r="K1337" s="18"/>
      <c r="L1337" s="16"/>
      <c r="M1337" s="18"/>
      <c r="N1337" s="18"/>
    </row>
    <row r="1338" spans="1:14" x14ac:dyDescent="0.25">
      <c r="A1338" s="92">
        <v>45841.572916666664</v>
      </c>
      <c r="B1338" s="51" t="s">
        <v>49</v>
      </c>
      <c r="C1338" s="52" t="s">
        <v>35</v>
      </c>
      <c r="D1338" s="52" t="s">
        <v>14</v>
      </c>
      <c r="E1338" s="92">
        <v>45841.572916666664</v>
      </c>
      <c r="F1338" s="92">
        <v>45869.572916666664</v>
      </c>
      <c r="G1338" s="16"/>
      <c r="H1338" s="20"/>
      <c r="I1338" s="19"/>
      <c r="J1338" s="18"/>
      <c r="K1338" s="18"/>
      <c r="L1338" s="16"/>
      <c r="M1338" s="18"/>
      <c r="N1338" s="18"/>
    </row>
    <row r="1339" spans="1:14" x14ac:dyDescent="0.25">
      <c r="A1339" s="92">
        <v>45841.572916666664</v>
      </c>
      <c r="B1339" s="51" t="s">
        <v>49</v>
      </c>
      <c r="C1339" s="52" t="s">
        <v>35</v>
      </c>
      <c r="D1339" s="52" t="s">
        <v>15</v>
      </c>
      <c r="E1339" s="92">
        <v>45841.572916666664</v>
      </c>
      <c r="F1339" s="92">
        <v>45932.572916666664</v>
      </c>
      <c r="G1339" s="16">
        <v>2327000000</v>
      </c>
      <c r="H1339" s="20">
        <v>1.1499999999999999</v>
      </c>
      <c r="I1339" s="19">
        <v>2327000000</v>
      </c>
      <c r="J1339" s="18">
        <v>0.8</v>
      </c>
      <c r="K1339" s="18">
        <v>1.1499999999999999</v>
      </c>
      <c r="L1339" s="16">
        <v>2327000000</v>
      </c>
      <c r="M1339" s="18">
        <v>1.1499999999999999</v>
      </c>
      <c r="N1339" s="18">
        <v>1.1008165019338203</v>
      </c>
    </row>
    <row r="1340" spans="1:14" x14ac:dyDescent="0.25">
      <c r="A1340" s="92">
        <v>45841.572916666664</v>
      </c>
      <c r="B1340" s="51" t="s">
        <v>49</v>
      </c>
      <c r="C1340" s="52" t="s">
        <v>35</v>
      </c>
      <c r="D1340" s="52" t="s">
        <v>16</v>
      </c>
      <c r="E1340" s="92">
        <v>45841.572916666664</v>
      </c>
      <c r="F1340" s="92">
        <v>46023.572916666664</v>
      </c>
      <c r="G1340" s="16">
        <v>200000000</v>
      </c>
      <c r="H1340" s="20">
        <v>1.3</v>
      </c>
      <c r="I1340" s="19">
        <v>200000000</v>
      </c>
      <c r="J1340" s="18">
        <v>0.95</v>
      </c>
      <c r="K1340" s="18">
        <v>0.95</v>
      </c>
      <c r="L1340" s="16">
        <v>200000000</v>
      </c>
      <c r="M1340" s="18">
        <v>0.95</v>
      </c>
      <c r="N1340" s="18">
        <v>0.95</v>
      </c>
    </row>
    <row r="1341" spans="1:14" x14ac:dyDescent="0.25">
      <c r="A1341" s="92">
        <v>45841.572916666664</v>
      </c>
      <c r="B1341" s="51" t="s">
        <v>49</v>
      </c>
      <c r="C1341" s="52" t="s">
        <v>35</v>
      </c>
      <c r="D1341" s="52" t="s">
        <v>17</v>
      </c>
      <c r="E1341" s="92">
        <v>45841.572916666664</v>
      </c>
      <c r="F1341" s="92">
        <v>46205.572916666664</v>
      </c>
      <c r="G1341" s="16"/>
      <c r="H1341" s="20"/>
      <c r="I1341" s="19"/>
      <c r="J1341" s="18"/>
      <c r="K1341" s="18"/>
      <c r="L1341" s="16"/>
      <c r="M1341" s="18"/>
      <c r="N1341" s="18"/>
    </row>
    <row r="1342" spans="1:14" x14ac:dyDescent="0.25">
      <c r="A1342" s="92">
        <v>45841.572916666664</v>
      </c>
      <c r="B1342" s="51" t="s">
        <v>49</v>
      </c>
      <c r="C1342" s="52" t="s">
        <v>34</v>
      </c>
      <c r="D1342" s="52" t="s">
        <v>12</v>
      </c>
      <c r="E1342" s="92">
        <v>45841.572916666664</v>
      </c>
      <c r="F1342" s="92">
        <v>45848.572916666664</v>
      </c>
      <c r="G1342" s="16"/>
      <c r="H1342" s="20"/>
      <c r="I1342" s="19"/>
      <c r="J1342" s="18"/>
      <c r="K1342" s="18"/>
      <c r="L1342" s="16"/>
      <c r="M1342" s="18"/>
      <c r="N1342" s="18"/>
    </row>
    <row r="1343" spans="1:14" x14ac:dyDescent="0.25">
      <c r="A1343" s="92">
        <v>45841.572916666664</v>
      </c>
      <c r="B1343" s="51" t="s">
        <v>49</v>
      </c>
      <c r="C1343" s="52" t="s">
        <v>34</v>
      </c>
      <c r="D1343" s="52" t="s">
        <v>13</v>
      </c>
      <c r="E1343" s="92">
        <v>45841.572916666664</v>
      </c>
      <c r="F1343" s="92">
        <v>45855.572916666664</v>
      </c>
      <c r="G1343" s="16"/>
      <c r="H1343" s="20"/>
      <c r="I1343" s="19"/>
      <c r="J1343" s="18"/>
      <c r="K1343" s="18"/>
      <c r="L1343" s="16"/>
      <c r="M1343" s="18"/>
      <c r="N1343" s="18"/>
    </row>
    <row r="1344" spans="1:14" x14ac:dyDescent="0.25">
      <c r="A1344" s="92">
        <v>45841.572916666664</v>
      </c>
      <c r="B1344" s="51" t="s">
        <v>49</v>
      </c>
      <c r="C1344" s="52" t="s">
        <v>34</v>
      </c>
      <c r="D1344" s="52" t="s">
        <v>14</v>
      </c>
      <c r="E1344" s="92">
        <v>45841.572916666664</v>
      </c>
      <c r="F1344" s="92">
        <v>45869.572916666664</v>
      </c>
      <c r="G1344" s="16"/>
      <c r="H1344" s="20"/>
      <c r="I1344" s="19"/>
      <c r="J1344" s="18"/>
      <c r="K1344" s="18"/>
      <c r="L1344" s="16"/>
      <c r="M1344" s="18"/>
      <c r="N1344" s="18"/>
    </row>
    <row r="1345" spans="1:14" x14ac:dyDescent="0.25">
      <c r="A1345" s="92">
        <v>45841.572916666664</v>
      </c>
      <c r="B1345" s="51" t="s">
        <v>49</v>
      </c>
      <c r="C1345" s="52" t="s">
        <v>34</v>
      </c>
      <c r="D1345" s="52" t="s">
        <v>15</v>
      </c>
      <c r="E1345" s="92">
        <v>45841.572916666664</v>
      </c>
      <c r="F1345" s="92">
        <v>45932.572916666664</v>
      </c>
      <c r="G1345" s="16">
        <v>30000000</v>
      </c>
      <c r="H1345" s="20">
        <v>0.9</v>
      </c>
      <c r="I1345" s="19">
        <v>75600000</v>
      </c>
      <c r="J1345" s="18">
        <v>0.4</v>
      </c>
      <c r="K1345" s="18">
        <v>0.8</v>
      </c>
      <c r="L1345" s="16">
        <v>30000000</v>
      </c>
      <c r="M1345" s="18">
        <v>0.4</v>
      </c>
      <c r="N1345" s="18">
        <v>0.45767195767195801</v>
      </c>
    </row>
    <row r="1346" spans="1:14" x14ac:dyDescent="0.25">
      <c r="A1346" s="92">
        <v>45841.572916666664</v>
      </c>
      <c r="B1346" s="51" t="s">
        <v>49</v>
      </c>
      <c r="C1346" s="52" t="s">
        <v>34</v>
      </c>
      <c r="D1346" s="52" t="s">
        <v>16</v>
      </c>
      <c r="E1346" s="92">
        <v>45841.572916666664</v>
      </c>
      <c r="F1346" s="92">
        <v>46023.572916666664</v>
      </c>
      <c r="G1346" s="16">
        <v>15050000</v>
      </c>
      <c r="H1346" s="20">
        <v>1</v>
      </c>
      <c r="I1346" s="19">
        <v>15050000</v>
      </c>
      <c r="J1346" s="18">
        <v>0.8</v>
      </c>
      <c r="K1346" s="18">
        <v>1</v>
      </c>
      <c r="L1346" s="16">
        <v>15050000</v>
      </c>
      <c r="M1346" s="18">
        <v>1</v>
      </c>
      <c r="N1346" s="18">
        <v>0.99269102990033231</v>
      </c>
    </row>
    <row r="1347" spans="1:14" x14ac:dyDescent="0.25">
      <c r="A1347" s="92">
        <v>45841.572916666664</v>
      </c>
      <c r="B1347" s="51" t="s">
        <v>49</v>
      </c>
      <c r="C1347" s="52" t="s">
        <v>34</v>
      </c>
      <c r="D1347" s="52" t="s">
        <v>17</v>
      </c>
      <c r="E1347" s="92">
        <v>45841.572916666664</v>
      </c>
      <c r="F1347" s="92">
        <v>46205.572916666664</v>
      </c>
      <c r="G1347" s="16"/>
      <c r="H1347" s="20"/>
      <c r="I1347" s="19"/>
      <c r="J1347" s="18"/>
      <c r="K1347" s="18"/>
      <c r="L1347" s="16"/>
      <c r="M1347" s="18"/>
      <c r="N1347" s="18"/>
    </row>
    <row r="1348" spans="1:14" x14ac:dyDescent="0.25">
      <c r="A1348" s="92">
        <v>45848</v>
      </c>
      <c r="B1348" s="51" t="s">
        <v>49</v>
      </c>
      <c r="C1348" s="52" t="s">
        <v>35</v>
      </c>
      <c r="D1348" s="52" t="s">
        <v>12</v>
      </c>
      <c r="E1348" s="92">
        <v>45848</v>
      </c>
      <c r="F1348" s="92">
        <v>45855</v>
      </c>
      <c r="G1348" s="16">
        <v>1200000000000</v>
      </c>
      <c r="H1348" s="20">
        <v>1</v>
      </c>
      <c r="I1348" s="19">
        <v>1372000000000</v>
      </c>
      <c r="J1348" s="18">
        <v>0.9</v>
      </c>
      <c r="K1348" s="18">
        <v>1</v>
      </c>
      <c r="L1348" s="16">
        <v>1200000000000</v>
      </c>
      <c r="M1348" s="18">
        <v>1</v>
      </c>
      <c r="N1348" s="18">
        <v>0.97711370262390673</v>
      </c>
    </row>
    <row r="1349" spans="1:14" x14ac:dyDescent="0.25">
      <c r="A1349" s="92">
        <v>45848</v>
      </c>
      <c r="B1349" s="51" t="s">
        <v>49</v>
      </c>
      <c r="C1349" s="52" t="s">
        <v>35</v>
      </c>
      <c r="D1349" s="52" t="s">
        <v>13</v>
      </c>
      <c r="E1349" s="92">
        <v>45848</v>
      </c>
      <c r="F1349" s="92">
        <v>45862</v>
      </c>
      <c r="G1349" s="16"/>
      <c r="H1349" s="20"/>
      <c r="I1349" s="19"/>
      <c r="J1349" s="18"/>
      <c r="K1349" s="18"/>
      <c r="L1349" s="16"/>
      <c r="M1349" s="18"/>
      <c r="N1349" s="18"/>
    </row>
    <row r="1350" spans="1:14" x14ac:dyDescent="0.25">
      <c r="A1350" s="92">
        <v>45848</v>
      </c>
      <c r="B1350" s="51" t="s">
        <v>49</v>
      </c>
      <c r="C1350" s="52" t="s">
        <v>35</v>
      </c>
      <c r="D1350" s="52" t="s">
        <v>14</v>
      </c>
      <c r="E1350" s="92">
        <v>45848</v>
      </c>
      <c r="F1350" s="92">
        <v>45876</v>
      </c>
      <c r="G1350" s="16"/>
      <c r="H1350" s="20"/>
      <c r="I1350" s="19"/>
      <c r="J1350" s="18"/>
      <c r="K1350" s="18"/>
      <c r="L1350" s="16"/>
      <c r="M1350" s="18"/>
      <c r="N1350" s="18"/>
    </row>
    <row r="1351" spans="1:14" x14ac:dyDescent="0.25">
      <c r="A1351" s="92">
        <v>45848</v>
      </c>
      <c r="B1351" s="51" t="s">
        <v>49</v>
      </c>
      <c r="C1351" s="52" t="s">
        <v>35</v>
      </c>
      <c r="D1351" s="52" t="s">
        <v>15</v>
      </c>
      <c r="E1351" s="92">
        <v>45848</v>
      </c>
      <c r="F1351" s="92">
        <v>45939</v>
      </c>
      <c r="G1351" s="16">
        <v>2500000000</v>
      </c>
      <c r="H1351" s="20">
        <v>1.1499999999999999</v>
      </c>
      <c r="I1351" s="19">
        <v>2500000000</v>
      </c>
      <c r="J1351" s="18">
        <v>1.1000000000000001</v>
      </c>
      <c r="K1351" s="18">
        <v>1.1000000000000001</v>
      </c>
      <c r="L1351" s="16">
        <v>2500000000</v>
      </c>
      <c r="M1351" s="18">
        <v>1.1000000000000001</v>
      </c>
      <c r="N1351" s="18">
        <v>1.0999999999999999</v>
      </c>
    </row>
    <row r="1352" spans="1:14" x14ac:dyDescent="0.25">
      <c r="A1352" s="92">
        <v>45848</v>
      </c>
      <c r="B1352" s="51" t="s">
        <v>49</v>
      </c>
      <c r="C1352" s="52" t="s">
        <v>35</v>
      </c>
      <c r="D1352" s="52" t="s">
        <v>16</v>
      </c>
      <c r="E1352" s="92">
        <v>45848</v>
      </c>
      <c r="F1352" s="92">
        <v>46030</v>
      </c>
      <c r="G1352" s="16">
        <v>941000000</v>
      </c>
      <c r="H1352" s="20">
        <v>1.3</v>
      </c>
      <c r="I1352" s="19">
        <v>941000000</v>
      </c>
      <c r="J1352" s="18">
        <v>1</v>
      </c>
      <c r="K1352" s="18">
        <v>1.3</v>
      </c>
      <c r="L1352" s="16">
        <v>941000000</v>
      </c>
      <c r="M1352" s="18">
        <v>1.3</v>
      </c>
      <c r="N1352" s="18">
        <v>1.1168969181721573</v>
      </c>
    </row>
    <row r="1353" spans="1:14" x14ac:dyDescent="0.25">
      <c r="A1353" s="92">
        <v>45848</v>
      </c>
      <c r="B1353" s="51" t="s">
        <v>49</v>
      </c>
      <c r="C1353" s="52" t="s">
        <v>35</v>
      </c>
      <c r="D1353" s="52" t="s">
        <v>17</v>
      </c>
      <c r="E1353" s="92">
        <v>45848</v>
      </c>
      <c r="F1353" s="92">
        <v>46212</v>
      </c>
      <c r="G1353" s="16"/>
      <c r="H1353" s="20"/>
      <c r="I1353" s="19"/>
      <c r="J1353" s="18"/>
      <c r="K1353" s="18"/>
      <c r="L1353" s="16"/>
      <c r="M1353" s="18"/>
      <c r="N1353" s="18"/>
    </row>
    <row r="1354" spans="1:14" x14ac:dyDescent="0.25">
      <c r="A1354" s="92">
        <v>45848</v>
      </c>
      <c r="B1354" s="51" t="s">
        <v>49</v>
      </c>
      <c r="C1354" s="52" t="s">
        <v>34</v>
      </c>
      <c r="D1354" s="52" t="s">
        <v>12</v>
      </c>
      <c r="E1354" s="92">
        <v>45848</v>
      </c>
      <c r="F1354" s="92">
        <v>45855</v>
      </c>
      <c r="G1354" s="16"/>
      <c r="H1354" s="20"/>
      <c r="I1354" s="19"/>
      <c r="J1354" s="18"/>
      <c r="K1354" s="18"/>
      <c r="L1354" s="16"/>
      <c r="M1354" s="18"/>
      <c r="N1354" s="18"/>
    </row>
    <row r="1355" spans="1:14" x14ac:dyDescent="0.25">
      <c r="A1355" s="92">
        <v>45848</v>
      </c>
      <c r="B1355" s="51" t="s">
        <v>49</v>
      </c>
      <c r="C1355" s="52" t="s">
        <v>34</v>
      </c>
      <c r="D1355" s="52" t="s">
        <v>13</v>
      </c>
      <c r="E1355" s="92">
        <v>45848</v>
      </c>
      <c r="F1355" s="92">
        <v>45862</v>
      </c>
      <c r="G1355" s="16"/>
      <c r="H1355" s="20"/>
      <c r="I1355" s="19"/>
      <c r="J1355" s="18"/>
      <c r="K1355" s="18"/>
      <c r="L1355" s="16"/>
      <c r="M1355" s="18"/>
      <c r="N1355" s="18"/>
    </row>
    <row r="1356" spans="1:14" x14ac:dyDescent="0.25">
      <c r="A1356" s="92">
        <v>45848</v>
      </c>
      <c r="B1356" s="51" t="s">
        <v>49</v>
      </c>
      <c r="C1356" s="52" t="s">
        <v>34</v>
      </c>
      <c r="D1356" s="52" t="s">
        <v>14</v>
      </c>
      <c r="E1356" s="92">
        <v>45848</v>
      </c>
      <c r="F1356" s="92">
        <v>45876</v>
      </c>
      <c r="G1356" s="16"/>
      <c r="H1356" s="20"/>
      <c r="I1356" s="19"/>
      <c r="J1356" s="18"/>
      <c r="K1356" s="18"/>
      <c r="L1356" s="16"/>
      <c r="M1356" s="18"/>
      <c r="N1356" s="18"/>
    </row>
    <row r="1357" spans="1:14" x14ac:dyDescent="0.25">
      <c r="A1357" s="92">
        <v>45848</v>
      </c>
      <c r="B1357" s="51" t="s">
        <v>49</v>
      </c>
      <c r="C1357" s="52" t="s">
        <v>34</v>
      </c>
      <c r="D1357" s="52" t="s">
        <v>15</v>
      </c>
      <c r="E1357" s="92">
        <v>45848</v>
      </c>
      <c r="F1357" s="92">
        <v>45939</v>
      </c>
      <c r="G1357" s="16">
        <v>30000000</v>
      </c>
      <c r="H1357" s="20">
        <v>0.9</v>
      </c>
      <c r="I1357" s="19">
        <v>77050000</v>
      </c>
      <c r="J1357" s="18">
        <v>0.1</v>
      </c>
      <c r="K1357" s="18">
        <v>0.9</v>
      </c>
      <c r="L1357" s="16">
        <v>30000000</v>
      </c>
      <c r="M1357" s="18">
        <v>0.4</v>
      </c>
      <c r="N1357" s="18">
        <v>0.41460090850097336</v>
      </c>
    </row>
    <row r="1358" spans="1:14" x14ac:dyDescent="0.25">
      <c r="A1358" s="92">
        <v>45848</v>
      </c>
      <c r="B1358" s="51" t="s">
        <v>49</v>
      </c>
      <c r="C1358" s="52" t="s">
        <v>34</v>
      </c>
      <c r="D1358" s="52" t="s">
        <v>16</v>
      </c>
      <c r="E1358" s="92">
        <v>45848</v>
      </c>
      <c r="F1358" s="92">
        <v>46030</v>
      </c>
      <c r="G1358" s="16">
        <v>30000000</v>
      </c>
      <c r="H1358" s="20">
        <v>1</v>
      </c>
      <c r="I1358" s="19">
        <v>62815000</v>
      </c>
      <c r="J1358" s="18">
        <v>0.8</v>
      </c>
      <c r="K1358" s="18">
        <v>1</v>
      </c>
      <c r="L1358" s="16">
        <v>30000000</v>
      </c>
      <c r="M1358" s="18">
        <v>0.95</v>
      </c>
      <c r="N1358" s="18">
        <v>0.95378492398312509</v>
      </c>
    </row>
    <row r="1359" spans="1:14" x14ac:dyDescent="0.25">
      <c r="A1359" s="92">
        <v>45848</v>
      </c>
      <c r="B1359" s="51" t="s">
        <v>49</v>
      </c>
      <c r="C1359" s="52" t="s">
        <v>34</v>
      </c>
      <c r="D1359" s="52" t="s">
        <v>17</v>
      </c>
      <c r="E1359" s="92">
        <v>45848</v>
      </c>
      <c r="F1359" s="92">
        <v>46212</v>
      </c>
      <c r="G1359" s="16">
        <v>10000000</v>
      </c>
      <c r="H1359" s="20">
        <v>1.05</v>
      </c>
      <c r="I1359" s="19">
        <v>12100000</v>
      </c>
      <c r="J1359" s="18">
        <v>1</v>
      </c>
      <c r="K1359" s="18">
        <v>1.05</v>
      </c>
      <c r="L1359" s="16">
        <v>10000000</v>
      </c>
      <c r="M1359" s="18">
        <v>1.05</v>
      </c>
      <c r="N1359" s="18">
        <v>1.0464876033057851</v>
      </c>
    </row>
    <row r="1360" spans="1:14" x14ac:dyDescent="0.25">
      <c r="A1360" s="92">
        <v>45855</v>
      </c>
      <c r="B1360" s="51" t="s">
        <v>49</v>
      </c>
      <c r="C1360" s="52" t="s">
        <v>35</v>
      </c>
      <c r="D1360" s="52" t="s">
        <v>12</v>
      </c>
      <c r="E1360" s="92">
        <v>45855</v>
      </c>
      <c r="F1360" s="92">
        <v>45862</v>
      </c>
      <c r="G1360" s="16">
        <v>1425000000000</v>
      </c>
      <c r="H1360" s="20">
        <v>1</v>
      </c>
      <c r="I1360" s="19">
        <v>1439000000000</v>
      </c>
      <c r="J1360" s="18">
        <v>0.9</v>
      </c>
      <c r="K1360" s="18">
        <v>1</v>
      </c>
      <c r="L1360" s="16">
        <v>1425000000000</v>
      </c>
      <c r="M1360" s="18">
        <v>1</v>
      </c>
      <c r="N1360" s="18">
        <v>0.95323141070187634</v>
      </c>
    </row>
    <row r="1361" spans="1:14" x14ac:dyDescent="0.25">
      <c r="A1361" s="92">
        <v>45855</v>
      </c>
      <c r="B1361" s="51" t="s">
        <v>49</v>
      </c>
      <c r="C1361" s="52" t="s">
        <v>35</v>
      </c>
      <c r="D1361" s="52" t="s">
        <v>13</v>
      </c>
      <c r="E1361" s="92">
        <v>45855</v>
      </c>
      <c r="F1361" s="92">
        <v>45869</v>
      </c>
      <c r="G1361" s="16"/>
      <c r="H1361" s="20"/>
      <c r="I1361" s="19"/>
      <c r="J1361" s="18"/>
      <c r="K1361" s="18"/>
      <c r="L1361" s="16"/>
      <c r="M1361" s="18"/>
      <c r="N1361" s="18"/>
    </row>
    <row r="1362" spans="1:14" x14ac:dyDescent="0.25">
      <c r="A1362" s="92">
        <v>45855</v>
      </c>
      <c r="B1362" s="51" t="s">
        <v>49</v>
      </c>
      <c r="C1362" s="52" t="s">
        <v>35</v>
      </c>
      <c r="D1362" s="52" t="s">
        <v>14</v>
      </c>
      <c r="E1362" s="92">
        <v>45855</v>
      </c>
      <c r="F1362" s="92">
        <v>45883</v>
      </c>
      <c r="G1362" s="16"/>
      <c r="H1362" s="20"/>
      <c r="I1362" s="19"/>
      <c r="J1362" s="18"/>
      <c r="K1362" s="18"/>
      <c r="L1362" s="16"/>
      <c r="M1362" s="18"/>
      <c r="N1362" s="18"/>
    </row>
    <row r="1363" spans="1:14" x14ac:dyDescent="0.25">
      <c r="A1363" s="92">
        <v>45855</v>
      </c>
      <c r="B1363" s="51" t="s">
        <v>49</v>
      </c>
      <c r="C1363" s="52" t="s">
        <v>35</v>
      </c>
      <c r="D1363" s="52" t="s">
        <v>15</v>
      </c>
      <c r="E1363" s="92">
        <v>45855</v>
      </c>
      <c r="F1363" s="92">
        <v>45946</v>
      </c>
      <c r="G1363" s="16">
        <v>25881000000</v>
      </c>
      <c r="H1363" s="20">
        <v>1.1499999999999999</v>
      </c>
      <c r="I1363" s="19">
        <v>25881000000</v>
      </c>
      <c r="J1363" s="18">
        <v>0.5</v>
      </c>
      <c r="K1363" s="18">
        <v>1.1000000000000001</v>
      </c>
      <c r="L1363" s="16">
        <v>25881000000</v>
      </c>
      <c r="M1363" s="18">
        <v>1.1000000000000001</v>
      </c>
      <c r="N1363" s="18">
        <v>0.98684363046250145</v>
      </c>
    </row>
    <row r="1364" spans="1:14" x14ac:dyDescent="0.25">
      <c r="A1364" s="92">
        <v>45855</v>
      </c>
      <c r="B1364" s="51" t="s">
        <v>49</v>
      </c>
      <c r="C1364" s="52" t="s">
        <v>35</v>
      </c>
      <c r="D1364" s="52" t="s">
        <v>16</v>
      </c>
      <c r="E1364" s="92">
        <v>45855</v>
      </c>
      <c r="F1364" s="92">
        <v>46037</v>
      </c>
      <c r="G1364" s="16">
        <v>200000000</v>
      </c>
      <c r="H1364" s="20">
        <v>1.3</v>
      </c>
      <c r="I1364" s="19">
        <v>200000000</v>
      </c>
      <c r="J1364" s="18">
        <v>1</v>
      </c>
      <c r="K1364" s="18">
        <v>1</v>
      </c>
      <c r="L1364" s="16">
        <v>200000000</v>
      </c>
      <c r="M1364" s="18">
        <v>1</v>
      </c>
      <c r="N1364" s="18">
        <v>1</v>
      </c>
    </row>
    <row r="1365" spans="1:14" x14ac:dyDescent="0.25">
      <c r="A1365" s="92">
        <v>45855</v>
      </c>
      <c r="B1365" s="51" t="s">
        <v>49</v>
      </c>
      <c r="C1365" s="52" t="s">
        <v>35</v>
      </c>
      <c r="D1365" s="52" t="s">
        <v>17</v>
      </c>
      <c r="E1365" s="92">
        <v>45855</v>
      </c>
      <c r="F1365" s="92">
        <v>46219</v>
      </c>
      <c r="G1365" s="16"/>
      <c r="H1365" s="20"/>
      <c r="I1365" s="19"/>
      <c r="J1365" s="18"/>
      <c r="K1365" s="18"/>
      <c r="L1365" s="16"/>
      <c r="M1365" s="18"/>
      <c r="N1365" s="18"/>
    </row>
    <row r="1366" spans="1:14" x14ac:dyDescent="0.25">
      <c r="A1366" s="92">
        <v>45855</v>
      </c>
      <c r="B1366" s="51" t="s">
        <v>49</v>
      </c>
      <c r="C1366" s="52" t="s">
        <v>34</v>
      </c>
      <c r="D1366" s="52" t="s">
        <v>12</v>
      </c>
      <c r="E1366" s="92">
        <v>45855</v>
      </c>
      <c r="F1366" s="92">
        <v>45862</v>
      </c>
      <c r="G1366" s="16"/>
      <c r="H1366" s="20"/>
      <c r="I1366" s="19"/>
      <c r="J1366" s="18"/>
      <c r="K1366" s="18"/>
      <c r="L1366" s="16"/>
      <c r="M1366" s="18"/>
      <c r="N1366" s="18"/>
    </row>
    <row r="1367" spans="1:14" x14ac:dyDescent="0.25">
      <c r="A1367" s="92">
        <v>45855</v>
      </c>
      <c r="B1367" s="51" t="s">
        <v>49</v>
      </c>
      <c r="C1367" s="52" t="s">
        <v>34</v>
      </c>
      <c r="D1367" s="52" t="s">
        <v>13</v>
      </c>
      <c r="E1367" s="92">
        <v>45855</v>
      </c>
      <c r="F1367" s="92">
        <v>45869</v>
      </c>
      <c r="G1367" s="16"/>
      <c r="H1367" s="20"/>
      <c r="I1367" s="19"/>
      <c r="J1367" s="18"/>
      <c r="K1367" s="18"/>
      <c r="L1367" s="16"/>
      <c r="M1367" s="18"/>
      <c r="N1367" s="18"/>
    </row>
    <row r="1368" spans="1:14" x14ac:dyDescent="0.25">
      <c r="A1368" s="92">
        <v>45855</v>
      </c>
      <c r="B1368" s="51" t="s">
        <v>49</v>
      </c>
      <c r="C1368" s="52" t="s">
        <v>34</v>
      </c>
      <c r="D1368" s="52" t="s">
        <v>14</v>
      </c>
      <c r="E1368" s="92">
        <v>45855</v>
      </c>
      <c r="F1368" s="92">
        <v>45883</v>
      </c>
      <c r="G1368" s="16"/>
      <c r="H1368" s="20"/>
      <c r="I1368" s="19"/>
      <c r="J1368" s="18"/>
      <c r="K1368" s="18"/>
      <c r="L1368" s="16"/>
      <c r="M1368" s="18"/>
      <c r="N1368" s="18"/>
    </row>
    <row r="1369" spans="1:14" x14ac:dyDescent="0.25">
      <c r="A1369" s="92">
        <v>45855</v>
      </c>
      <c r="B1369" s="51" t="s">
        <v>49</v>
      </c>
      <c r="C1369" s="52" t="s">
        <v>34</v>
      </c>
      <c r="D1369" s="52" t="s">
        <v>15</v>
      </c>
      <c r="E1369" s="92">
        <v>45855</v>
      </c>
      <c r="F1369" s="92">
        <v>45946</v>
      </c>
      <c r="G1369" s="16">
        <v>30000000</v>
      </c>
      <c r="H1369" s="20">
        <v>0.9</v>
      </c>
      <c r="I1369" s="19">
        <v>98430000</v>
      </c>
      <c r="J1369" s="18">
        <v>0.2</v>
      </c>
      <c r="K1369" s="18">
        <v>0.9</v>
      </c>
      <c r="L1369" s="16">
        <v>30000000</v>
      </c>
      <c r="M1369" s="18">
        <v>0.28999999999999998</v>
      </c>
      <c r="N1369" s="18">
        <v>0.40650716245047241</v>
      </c>
    </row>
    <row r="1370" spans="1:14" x14ac:dyDescent="0.25">
      <c r="A1370" s="92">
        <v>45855</v>
      </c>
      <c r="B1370" s="51" t="s">
        <v>49</v>
      </c>
      <c r="C1370" s="52" t="s">
        <v>34</v>
      </c>
      <c r="D1370" s="52" t="s">
        <v>16</v>
      </c>
      <c r="E1370" s="92">
        <v>45855</v>
      </c>
      <c r="F1370" s="92">
        <v>46037</v>
      </c>
      <c r="G1370" s="16">
        <v>30000000</v>
      </c>
      <c r="H1370" s="20">
        <v>1</v>
      </c>
      <c r="I1370" s="19">
        <v>42050000</v>
      </c>
      <c r="J1370" s="18">
        <v>0.79</v>
      </c>
      <c r="K1370" s="18">
        <v>0.9</v>
      </c>
      <c r="L1370" s="16">
        <v>30000000</v>
      </c>
      <c r="M1370" s="18">
        <v>0.79</v>
      </c>
      <c r="N1370" s="18">
        <v>0.82140309155767</v>
      </c>
    </row>
    <row r="1371" spans="1:14" x14ac:dyDescent="0.25">
      <c r="A1371" s="92">
        <v>45855</v>
      </c>
      <c r="B1371" s="51" t="s">
        <v>49</v>
      </c>
      <c r="C1371" s="52" t="s">
        <v>34</v>
      </c>
      <c r="D1371" s="52" t="s">
        <v>17</v>
      </c>
      <c r="E1371" s="92">
        <v>45855</v>
      </c>
      <c r="F1371" s="92">
        <v>46219</v>
      </c>
      <c r="G1371" s="16">
        <v>10000000</v>
      </c>
      <c r="H1371" s="20">
        <v>1.05</v>
      </c>
      <c r="I1371" s="19">
        <v>12050000</v>
      </c>
      <c r="J1371" s="18">
        <v>1.03</v>
      </c>
      <c r="K1371" s="18">
        <v>1.03</v>
      </c>
      <c r="L1371" s="16">
        <v>10000000</v>
      </c>
      <c r="M1371" s="18">
        <v>1.03</v>
      </c>
      <c r="N1371" s="18">
        <v>1.03</v>
      </c>
    </row>
    <row r="1372" spans="1:14" x14ac:dyDescent="0.25">
      <c r="A1372" s="92">
        <v>45861</v>
      </c>
      <c r="B1372" s="51" t="s">
        <v>50</v>
      </c>
      <c r="C1372" s="52" t="s">
        <v>35</v>
      </c>
      <c r="D1372" s="52" t="s">
        <v>38</v>
      </c>
      <c r="E1372" s="92">
        <v>45863</v>
      </c>
      <c r="F1372" s="92">
        <v>47689</v>
      </c>
      <c r="G1372" s="16" t="s">
        <v>54</v>
      </c>
      <c r="H1372" s="20">
        <v>4.34</v>
      </c>
      <c r="I1372" s="19">
        <v>24000000000</v>
      </c>
      <c r="J1372" s="18">
        <v>5</v>
      </c>
      <c r="K1372" s="18">
        <v>5.5</v>
      </c>
      <c r="L1372" s="17">
        <v>8000000000</v>
      </c>
      <c r="M1372" s="18"/>
      <c r="N1372" s="18">
        <v>5.25</v>
      </c>
    </row>
    <row r="1373" spans="1:14" x14ac:dyDescent="0.25">
      <c r="A1373" s="92">
        <v>45862</v>
      </c>
      <c r="B1373" s="51" t="s">
        <v>49</v>
      </c>
      <c r="C1373" s="52" t="s">
        <v>35</v>
      </c>
      <c r="D1373" s="52" t="s">
        <v>12</v>
      </c>
      <c r="E1373" s="92">
        <v>45862</v>
      </c>
      <c r="F1373" s="92">
        <v>45869</v>
      </c>
      <c r="G1373" s="16">
        <v>1425000000000</v>
      </c>
      <c r="H1373" s="20">
        <v>1</v>
      </c>
      <c r="I1373" s="19">
        <v>1739000000000</v>
      </c>
      <c r="J1373" s="18">
        <v>0.9</v>
      </c>
      <c r="K1373" s="18">
        <v>1</v>
      </c>
      <c r="L1373" s="16">
        <v>1425000000000</v>
      </c>
      <c r="M1373" s="18">
        <v>0.99</v>
      </c>
      <c r="N1373" s="18">
        <v>0.92225416906267976</v>
      </c>
    </row>
    <row r="1374" spans="1:14" x14ac:dyDescent="0.25">
      <c r="A1374" s="92">
        <v>45862</v>
      </c>
      <c r="B1374" s="51" t="s">
        <v>49</v>
      </c>
      <c r="C1374" s="52" t="s">
        <v>35</v>
      </c>
      <c r="D1374" s="52" t="s">
        <v>13</v>
      </c>
      <c r="E1374" s="92">
        <v>45862</v>
      </c>
      <c r="F1374" s="92">
        <v>45876</v>
      </c>
      <c r="G1374" s="16"/>
      <c r="H1374" s="20"/>
      <c r="I1374" s="19"/>
      <c r="J1374" s="18"/>
      <c r="K1374" s="18"/>
      <c r="L1374" s="16"/>
      <c r="M1374" s="18"/>
      <c r="N1374" s="18"/>
    </row>
    <row r="1375" spans="1:14" x14ac:dyDescent="0.25">
      <c r="A1375" s="92">
        <v>45862</v>
      </c>
      <c r="B1375" s="51" t="s">
        <v>49</v>
      </c>
      <c r="C1375" s="52" t="s">
        <v>35</v>
      </c>
      <c r="D1375" s="52" t="s">
        <v>14</v>
      </c>
      <c r="E1375" s="92">
        <v>45862</v>
      </c>
      <c r="F1375" s="92">
        <v>45890</v>
      </c>
      <c r="G1375" s="16"/>
      <c r="H1375" s="20"/>
      <c r="I1375" s="19"/>
      <c r="J1375" s="18"/>
      <c r="K1375" s="18"/>
      <c r="L1375" s="16"/>
      <c r="M1375" s="18"/>
      <c r="N1375" s="18"/>
    </row>
    <row r="1376" spans="1:14" x14ac:dyDescent="0.25">
      <c r="A1376" s="92">
        <v>45862</v>
      </c>
      <c r="B1376" s="51" t="s">
        <v>49</v>
      </c>
      <c r="C1376" s="52" t="s">
        <v>35</v>
      </c>
      <c r="D1376" s="52" t="s">
        <v>15</v>
      </c>
      <c r="E1376" s="92">
        <v>45862</v>
      </c>
      <c r="F1376" s="92">
        <v>45953</v>
      </c>
      <c r="G1376" s="16">
        <v>40000000000</v>
      </c>
      <c r="H1376" s="20">
        <v>1.1499999999999999</v>
      </c>
      <c r="I1376" s="19">
        <v>40000000000</v>
      </c>
      <c r="J1376" s="18">
        <v>1.1000000000000001</v>
      </c>
      <c r="K1376" s="18">
        <v>1.1499999999999999</v>
      </c>
      <c r="L1376" s="16">
        <v>40000000000</v>
      </c>
      <c r="M1376" s="18">
        <v>1.1499999999999999</v>
      </c>
      <c r="N1376" s="18">
        <v>1.125</v>
      </c>
    </row>
    <row r="1377" spans="1:14" x14ac:dyDescent="0.25">
      <c r="A1377" s="92">
        <v>45862</v>
      </c>
      <c r="B1377" s="51" t="s">
        <v>49</v>
      </c>
      <c r="C1377" s="52" t="s">
        <v>35</v>
      </c>
      <c r="D1377" s="52" t="s">
        <v>16</v>
      </c>
      <c r="E1377" s="92">
        <v>45862</v>
      </c>
      <c r="F1377" s="92">
        <v>46044</v>
      </c>
      <c r="G1377" s="16">
        <v>4400000000</v>
      </c>
      <c r="H1377" s="20">
        <v>1.3</v>
      </c>
      <c r="I1377" s="19">
        <v>4400000000</v>
      </c>
      <c r="J1377" s="18">
        <v>0.9</v>
      </c>
      <c r="K1377" s="18">
        <v>1.3</v>
      </c>
      <c r="L1377" s="16">
        <v>4400000000</v>
      </c>
      <c r="M1377" s="18">
        <v>1.3</v>
      </c>
      <c r="N1377" s="18">
        <v>1.1181818181818182</v>
      </c>
    </row>
    <row r="1378" spans="1:14" x14ac:dyDescent="0.25">
      <c r="A1378" s="92">
        <v>45862</v>
      </c>
      <c r="B1378" s="51" t="s">
        <v>49</v>
      </c>
      <c r="C1378" s="52" t="s">
        <v>35</v>
      </c>
      <c r="D1378" s="52" t="s">
        <v>17</v>
      </c>
      <c r="E1378" s="92">
        <v>45862</v>
      </c>
      <c r="F1378" s="92">
        <v>46226</v>
      </c>
      <c r="G1378" s="16"/>
      <c r="H1378" s="20"/>
      <c r="I1378" s="19"/>
      <c r="J1378" s="18"/>
      <c r="K1378" s="18"/>
      <c r="L1378" s="16"/>
      <c r="M1378" s="18"/>
      <c r="N1378" s="18"/>
    </row>
    <row r="1379" spans="1:14" x14ac:dyDescent="0.25">
      <c r="A1379" s="92">
        <v>45862</v>
      </c>
      <c r="B1379" s="51" t="s">
        <v>49</v>
      </c>
      <c r="C1379" s="52" t="s">
        <v>34</v>
      </c>
      <c r="D1379" s="52" t="s">
        <v>12</v>
      </c>
      <c r="E1379" s="92">
        <v>45862</v>
      </c>
      <c r="F1379" s="92">
        <v>45869</v>
      </c>
      <c r="G1379" s="16"/>
      <c r="H1379" s="20"/>
      <c r="I1379" s="19"/>
      <c r="J1379" s="18"/>
      <c r="K1379" s="18"/>
      <c r="L1379" s="16"/>
      <c r="M1379" s="18"/>
      <c r="N1379" s="18"/>
    </row>
    <row r="1380" spans="1:14" x14ac:dyDescent="0.25">
      <c r="A1380" s="92">
        <v>45862</v>
      </c>
      <c r="B1380" s="51" t="s">
        <v>49</v>
      </c>
      <c r="C1380" s="52" t="s">
        <v>34</v>
      </c>
      <c r="D1380" s="52" t="s">
        <v>13</v>
      </c>
      <c r="E1380" s="92">
        <v>45862</v>
      </c>
      <c r="F1380" s="92">
        <v>45876</v>
      </c>
      <c r="G1380" s="16"/>
      <c r="H1380" s="20"/>
      <c r="I1380" s="19"/>
      <c r="J1380" s="18"/>
      <c r="K1380" s="18"/>
      <c r="L1380" s="16"/>
      <c r="M1380" s="18"/>
      <c r="N1380" s="18"/>
    </row>
    <row r="1381" spans="1:14" x14ac:dyDescent="0.25">
      <c r="A1381" s="92">
        <v>45862</v>
      </c>
      <c r="B1381" s="51" t="s">
        <v>49</v>
      </c>
      <c r="C1381" s="52" t="s">
        <v>34</v>
      </c>
      <c r="D1381" s="52" t="s">
        <v>14</v>
      </c>
      <c r="E1381" s="92">
        <v>45862</v>
      </c>
      <c r="F1381" s="92">
        <v>45890</v>
      </c>
      <c r="G1381" s="16"/>
      <c r="H1381" s="20"/>
      <c r="I1381" s="19"/>
      <c r="J1381" s="18"/>
      <c r="K1381" s="18"/>
      <c r="L1381" s="16"/>
      <c r="M1381" s="18"/>
      <c r="N1381" s="18"/>
    </row>
    <row r="1382" spans="1:14" x14ac:dyDescent="0.25">
      <c r="A1382" s="92">
        <v>45862</v>
      </c>
      <c r="B1382" s="51" t="s">
        <v>49</v>
      </c>
      <c r="C1382" s="52" t="s">
        <v>34</v>
      </c>
      <c r="D1382" s="52" t="s">
        <v>15</v>
      </c>
      <c r="E1382" s="92">
        <v>45862</v>
      </c>
      <c r="F1382" s="92">
        <v>45953</v>
      </c>
      <c r="G1382" s="16">
        <v>30000000</v>
      </c>
      <c r="H1382" s="20">
        <v>0.9</v>
      </c>
      <c r="I1382" s="19">
        <v>55500000</v>
      </c>
      <c r="J1382" s="18">
        <v>0.1</v>
      </c>
      <c r="K1382" s="18">
        <v>0.9</v>
      </c>
      <c r="L1382" s="16">
        <v>30000000</v>
      </c>
      <c r="M1382" s="18">
        <v>0.45</v>
      </c>
      <c r="N1382" s="18">
        <v>0.47657657657657659</v>
      </c>
    </row>
    <row r="1383" spans="1:14" x14ac:dyDescent="0.25">
      <c r="A1383" s="92">
        <v>45862</v>
      </c>
      <c r="B1383" s="51" t="s">
        <v>49</v>
      </c>
      <c r="C1383" s="52" t="s">
        <v>34</v>
      </c>
      <c r="D1383" s="52" t="s">
        <v>16</v>
      </c>
      <c r="E1383" s="92">
        <v>45862</v>
      </c>
      <c r="F1383" s="92">
        <v>46044</v>
      </c>
      <c r="G1383" s="16">
        <v>25750000</v>
      </c>
      <c r="H1383" s="20">
        <v>1</v>
      </c>
      <c r="I1383" s="19">
        <v>25750000</v>
      </c>
      <c r="J1383" s="18">
        <v>0.75</v>
      </c>
      <c r="K1383" s="18">
        <v>1</v>
      </c>
      <c r="L1383" s="16">
        <v>25750000</v>
      </c>
      <c r="M1383" s="18">
        <v>1</v>
      </c>
      <c r="N1383" s="18">
        <v>0.83650485436893196</v>
      </c>
    </row>
    <row r="1384" spans="1:14" x14ac:dyDescent="0.25">
      <c r="A1384" s="92">
        <v>45862</v>
      </c>
      <c r="B1384" s="51" t="s">
        <v>49</v>
      </c>
      <c r="C1384" s="52" t="s">
        <v>34</v>
      </c>
      <c r="D1384" s="52" t="s">
        <v>17</v>
      </c>
      <c r="E1384" s="92">
        <v>45862</v>
      </c>
      <c r="F1384" s="92">
        <v>46226</v>
      </c>
      <c r="G1384" s="16"/>
      <c r="H1384" s="20"/>
      <c r="I1384" s="19"/>
      <c r="J1384" s="18"/>
      <c r="K1384" s="18"/>
      <c r="L1384" s="16"/>
      <c r="M1384" s="18"/>
      <c r="N1384" s="18"/>
    </row>
    <row r="1385" spans="1:14" ht="14.25" customHeight="1" x14ac:dyDescent="0.25">
      <c r="A1385" s="92">
        <v>45869</v>
      </c>
      <c r="B1385" s="51" t="s">
        <v>49</v>
      </c>
      <c r="C1385" s="52" t="s">
        <v>35</v>
      </c>
      <c r="D1385" s="52" t="s">
        <v>12</v>
      </c>
      <c r="E1385" s="92">
        <v>45869</v>
      </c>
      <c r="F1385" s="92">
        <v>45876</v>
      </c>
      <c r="G1385" s="16">
        <v>1425000000000</v>
      </c>
      <c r="H1385" s="20">
        <v>1</v>
      </c>
      <c r="I1385" s="19">
        <v>1432000000000</v>
      </c>
      <c r="J1385" s="18">
        <v>0.9</v>
      </c>
      <c r="K1385" s="18">
        <v>1</v>
      </c>
      <c r="L1385" s="16">
        <v>1425000000000</v>
      </c>
      <c r="M1385" s="18">
        <v>1</v>
      </c>
      <c r="N1385" s="18">
        <v>0.9102653631284916</v>
      </c>
    </row>
    <row r="1386" spans="1:14" x14ac:dyDescent="0.25">
      <c r="A1386" s="92">
        <v>45869</v>
      </c>
      <c r="B1386" s="51" t="s">
        <v>49</v>
      </c>
      <c r="C1386" s="52" t="s">
        <v>35</v>
      </c>
      <c r="D1386" s="52" t="s">
        <v>13</v>
      </c>
      <c r="E1386" s="92">
        <v>45869</v>
      </c>
      <c r="F1386" s="92">
        <v>45883</v>
      </c>
      <c r="G1386" s="16"/>
      <c r="H1386" s="20"/>
      <c r="I1386" s="19"/>
      <c r="J1386" s="18"/>
      <c r="K1386" s="18"/>
      <c r="L1386" s="16"/>
      <c r="M1386" s="18"/>
      <c r="N1386" s="18"/>
    </row>
    <row r="1387" spans="1:14" x14ac:dyDescent="0.25">
      <c r="A1387" s="92">
        <v>45869</v>
      </c>
      <c r="B1387" s="51" t="s">
        <v>49</v>
      </c>
      <c r="C1387" s="52" t="s">
        <v>35</v>
      </c>
      <c r="D1387" s="52" t="s">
        <v>14</v>
      </c>
      <c r="E1387" s="92">
        <v>45869</v>
      </c>
      <c r="F1387" s="92">
        <v>45897</v>
      </c>
      <c r="G1387" s="16"/>
      <c r="H1387" s="20"/>
      <c r="I1387" s="19"/>
      <c r="J1387" s="18"/>
      <c r="K1387" s="18"/>
      <c r="L1387" s="16"/>
      <c r="M1387" s="18"/>
      <c r="N1387" s="18"/>
    </row>
    <row r="1388" spans="1:14" x14ac:dyDescent="0.25">
      <c r="A1388" s="92">
        <v>45869</v>
      </c>
      <c r="B1388" s="51" t="s">
        <v>49</v>
      </c>
      <c r="C1388" s="52" t="s">
        <v>35</v>
      </c>
      <c r="D1388" s="52" t="s">
        <v>15</v>
      </c>
      <c r="E1388" s="92">
        <v>45869</v>
      </c>
      <c r="F1388" s="92">
        <v>45960</v>
      </c>
      <c r="G1388" s="16">
        <v>40000000000</v>
      </c>
      <c r="H1388" s="20">
        <v>1.1499999999999999</v>
      </c>
      <c r="I1388" s="19">
        <v>40000000000</v>
      </c>
      <c r="J1388" s="18">
        <v>1.1499999999999999</v>
      </c>
      <c r="K1388" s="18">
        <v>1.1499999999999999</v>
      </c>
      <c r="L1388" s="16">
        <v>40000000000</v>
      </c>
      <c r="M1388" s="18">
        <v>1.1499999999999999</v>
      </c>
      <c r="N1388" s="18">
        <v>1.1499999999999999</v>
      </c>
    </row>
    <row r="1389" spans="1:14" x14ac:dyDescent="0.25">
      <c r="A1389" s="92">
        <v>45869</v>
      </c>
      <c r="B1389" s="51" t="s">
        <v>49</v>
      </c>
      <c r="C1389" s="52" t="s">
        <v>35</v>
      </c>
      <c r="D1389" s="52" t="s">
        <v>16</v>
      </c>
      <c r="E1389" s="92">
        <v>45869</v>
      </c>
      <c r="F1389" s="92">
        <v>46051</v>
      </c>
      <c r="G1389" s="16">
        <v>25000000000</v>
      </c>
      <c r="H1389" s="20">
        <v>1.3</v>
      </c>
      <c r="I1389" s="19">
        <v>25000000000</v>
      </c>
      <c r="J1389" s="18">
        <v>1.3</v>
      </c>
      <c r="K1389" s="18">
        <v>1.3</v>
      </c>
      <c r="L1389" s="16">
        <v>25000000000</v>
      </c>
      <c r="M1389" s="18">
        <v>1.3</v>
      </c>
      <c r="N1389" s="18">
        <v>1.3</v>
      </c>
    </row>
    <row r="1390" spans="1:14" x14ac:dyDescent="0.25">
      <c r="A1390" s="92">
        <v>45869</v>
      </c>
      <c r="B1390" s="51" t="s">
        <v>49</v>
      </c>
      <c r="C1390" s="52" t="s">
        <v>35</v>
      </c>
      <c r="D1390" s="52" t="s">
        <v>17</v>
      </c>
      <c r="E1390" s="92">
        <v>45869</v>
      </c>
      <c r="F1390" s="92">
        <v>46233</v>
      </c>
      <c r="G1390" s="16"/>
      <c r="H1390" s="20"/>
      <c r="I1390" s="19"/>
      <c r="J1390" s="18"/>
      <c r="K1390" s="18"/>
      <c r="L1390" s="16"/>
      <c r="M1390" s="18"/>
      <c r="N1390" s="18"/>
    </row>
    <row r="1391" spans="1:14" x14ac:dyDescent="0.25">
      <c r="A1391" s="92">
        <v>45869</v>
      </c>
      <c r="B1391" s="51" t="s">
        <v>49</v>
      </c>
      <c r="C1391" s="52" t="s">
        <v>34</v>
      </c>
      <c r="D1391" s="52" t="s">
        <v>12</v>
      </c>
      <c r="E1391" s="92">
        <v>45869</v>
      </c>
      <c r="F1391" s="92">
        <v>45876</v>
      </c>
      <c r="G1391" s="16"/>
      <c r="H1391" s="20"/>
      <c r="I1391" s="19"/>
      <c r="J1391" s="18"/>
      <c r="K1391" s="18"/>
      <c r="L1391" s="16"/>
      <c r="M1391" s="18"/>
      <c r="N1391" s="18"/>
    </row>
    <row r="1392" spans="1:14" x14ac:dyDescent="0.25">
      <c r="A1392" s="92">
        <v>45869</v>
      </c>
      <c r="B1392" s="51" t="s">
        <v>49</v>
      </c>
      <c r="C1392" s="52" t="s">
        <v>34</v>
      </c>
      <c r="D1392" s="52" t="s">
        <v>13</v>
      </c>
      <c r="E1392" s="92">
        <v>45869</v>
      </c>
      <c r="F1392" s="92">
        <v>45883</v>
      </c>
      <c r="G1392" s="16"/>
      <c r="H1392" s="20"/>
      <c r="I1392" s="19"/>
      <c r="J1392" s="18"/>
      <c r="K1392" s="18"/>
      <c r="L1392" s="16"/>
      <c r="M1392" s="18"/>
      <c r="N1392" s="18"/>
    </row>
    <row r="1393" spans="1:14" x14ac:dyDescent="0.25">
      <c r="A1393" s="92">
        <v>45869</v>
      </c>
      <c r="B1393" s="51" t="s">
        <v>49</v>
      </c>
      <c r="C1393" s="52" t="s">
        <v>34</v>
      </c>
      <c r="D1393" s="52" t="s">
        <v>14</v>
      </c>
      <c r="E1393" s="92">
        <v>45869</v>
      </c>
      <c r="F1393" s="92">
        <v>45897</v>
      </c>
      <c r="G1393" s="16"/>
      <c r="H1393" s="20"/>
      <c r="I1393" s="19"/>
      <c r="J1393" s="18"/>
      <c r="K1393" s="18"/>
      <c r="L1393" s="16"/>
      <c r="M1393" s="18"/>
      <c r="N1393" s="18"/>
    </row>
    <row r="1394" spans="1:14" x14ac:dyDescent="0.25">
      <c r="A1394" s="92">
        <v>45869</v>
      </c>
      <c r="B1394" s="51" t="s">
        <v>49</v>
      </c>
      <c r="C1394" s="52" t="s">
        <v>34</v>
      </c>
      <c r="D1394" s="52" t="s">
        <v>15</v>
      </c>
      <c r="E1394" s="92">
        <v>45869</v>
      </c>
      <c r="F1394" s="92">
        <v>45960</v>
      </c>
      <c r="G1394" s="16">
        <v>30000000</v>
      </c>
      <c r="H1394" s="20">
        <v>0.9</v>
      </c>
      <c r="I1394" s="19">
        <v>45000000</v>
      </c>
      <c r="J1394" s="18">
        <v>0.25</v>
      </c>
      <c r="K1394" s="18">
        <v>0.9</v>
      </c>
      <c r="L1394" s="16">
        <v>30000000</v>
      </c>
      <c r="M1394" s="18">
        <v>0.59</v>
      </c>
      <c r="N1394" s="18">
        <v>0.53333333333333333</v>
      </c>
    </row>
    <row r="1395" spans="1:14" x14ac:dyDescent="0.25">
      <c r="A1395" s="92">
        <v>45869</v>
      </c>
      <c r="B1395" s="51" t="s">
        <v>49</v>
      </c>
      <c r="C1395" s="52" t="s">
        <v>34</v>
      </c>
      <c r="D1395" s="52" t="s">
        <v>16</v>
      </c>
      <c r="E1395" s="92">
        <v>45869</v>
      </c>
      <c r="F1395" s="92">
        <v>46051</v>
      </c>
      <c r="G1395" s="16">
        <v>30000000</v>
      </c>
      <c r="H1395" s="20">
        <v>1</v>
      </c>
      <c r="I1395" s="19">
        <v>42000000</v>
      </c>
      <c r="J1395" s="18">
        <v>0.79</v>
      </c>
      <c r="K1395" s="18">
        <v>1</v>
      </c>
      <c r="L1395" s="16">
        <v>30000000</v>
      </c>
      <c r="M1395" s="18">
        <v>0.95</v>
      </c>
      <c r="N1395" s="18">
        <v>0.85833333333333339</v>
      </c>
    </row>
    <row r="1396" spans="1:14" x14ac:dyDescent="0.25">
      <c r="A1396" s="92">
        <v>45869</v>
      </c>
      <c r="B1396" s="51" t="s">
        <v>49</v>
      </c>
      <c r="C1396" s="52" t="s">
        <v>34</v>
      </c>
      <c r="D1396" s="52" t="s">
        <v>17</v>
      </c>
      <c r="E1396" s="92">
        <v>45869</v>
      </c>
      <c r="F1396" s="92">
        <v>46233</v>
      </c>
      <c r="G1396" s="16"/>
      <c r="H1396" s="20"/>
      <c r="I1396" s="19"/>
      <c r="J1396" s="18"/>
      <c r="K1396" s="18"/>
      <c r="L1396" s="16"/>
      <c r="M1396" s="18"/>
      <c r="N1396" s="18"/>
    </row>
    <row r="1397" spans="1:14" x14ac:dyDescent="0.25">
      <c r="A1397" s="92">
        <v>45876</v>
      </c>
      <c r="B1397" s="51" t="s">
        <v>49</v>
      </c>
      <c r="C1397" s="52" t="s">
        <v>35</v>
      </c>
      <c r="D1397" s="52" t="s">
        <v>12</v>
      </c>
      <c r="E1397" s="92">
        <v>45876</v>
      </c>
      <c r="F1397" s="92">
        <v>45883</v>
      </c>
      <c r="G1397" s="16">
        <v>1425000000000</v>
      </c>
      <c r="H1397" s="20">
        <v>1</v>
      </c>
      <c r="I1397" s="19">
        <v>1718000000000</v>
      </c>
      <c r="J1397" s="18">
        <v>0.9</v>
      </c>
      <c r="K1397" s="18">
        <v>1</v>
      </c>
      <c r="L1397" s="16">
        <v>1425000000000</v>
      </c>
      <c r="M1397" s="18">
        <v>0.9</v>
      </c>
      <c r="N1397" s="18">
        <v>0.91018626309662398</v>
      </c>
    </row>
    <row r="1398" spans="1:14" x14ac:dyDescent="0.25">
      <c r="A1398" s="92">
        <v>45876</v>
      </c>
      <c r="B1398" s="51" t="s">
        <v>49</v>
      </c>
      <c r="C1398" s="52" t="s">
        <v>35</v>
      </c>
      <c r="D1398" s="52" t="s">
        <v>13</v>
      </c>
      <c r="E1398" s="92">
        <v>45876</v>
      </c>
      <c r="F1398" s="92">
        <v>45890</v>
      </c>
      <c r="G1398" s="16"/>
      <c r="H1398" s="20"/>
      <c r="I1398" s="19"/>
      <c r="J1398" s="18"/>
      <c r="K1398" s="18"/>
      <c r="L1398" s="16"/>
      <c r="M1398" s="18"/>
      <c r="N1398" s="18"/>
    </row>
    <row r="1399" spans="1:14" x14ac:dyDescent="0.25">
      <c r="A1399" s="92">
        <v>45876</v>
      </c>
      <c r="B1399" s="51" t="s">
        <v>49</v>
      </c>
      <c r="C1399" s="52" t="s">
        <v>35</v>
      </c>
      <c r="D1399" s="52" t="s">
        <v>14</v>
      </c>
      <c r="E1399" s="92">
        <v>45876</v>
      </c>
      <c r="F1399" s="92">
        <v>45904</v>
      </c>
      <c r="G1399" s="16"/>
      <c r="H1399" s="20"/>
      <c r="I1399" s="19"/>
      <c r="J1399" s="18"/>
      <c r="K1399" s="18"/>
      <c r="L1399" s="16"/>
      <c r="M1399" s="18"/>
      <c r="N1399" s="18"/>
    </row>
    <row r="1400" spans="1:14" x14ac:dyDescent="0.25">
      <c r="A1400" s="92">
        <v>45876</v>
      </c>
      <c r="B1400" s="51" t="s">
        <v>49</v>
      </c>
      <c r="C1400" s="52" t="s">
        <v>35</v>
      </c>
      <c r="D1400" s="52" t="s">
        <v>15</v>
      </c>
      <c r="E1400" s="92">
        <v>45876</v>
      </c>
      <c r="F1400" s="92">
        <v>45967</v>
      </c>
      <c r="G1400" s="16">
        <v>50000000000</v>
      </c>
      <c r="H1400" s="20">
        <v>1.1499999999999999</v>
      </c>
      <c r="I1400" s="19">
        <v>70000000000</v>
      </c>
      <c r="J1400" s="18">
        <v>1.1299999999999999</v>
      </c>
      <c r="K1400" s="18">
        <v>1.1499999999999999</v>
      </c>
      <c r="L1400" s="16">
        <v>50000000000</v>
      </c>
      <c r="M1400" s="18">
        <v>1.3</v>
      </c>
      <c r="N1400" s="18">
        <v>1.1357142857142857</v>
      </c>
    </row>
    <row r="1401" spans="1:14" x14ac:dyDescent="0.25">
      <c r="A1401" s="92">
        <v>45876</v>
      </c>
      <c r="B1401" s="51" t="s">
        <v>49</v>
      </c>
      <c r="C1401" s="52" t="s">
        <v>35</v>
      </c>
      <c r="D1401" s="52" t="s">
        <v>16</v>
      </c>
      <c r="E1401" s="92">
        <v>45876</v>
      </c>
      <c r="F1401" s="92">
        <v>46058</v>
      </c>
      <c r="G1401" s="16">
        <v>25000000000</v>
      </c>
      <c r="H1401" s="20">
        <v>1.3</v>
      </c>
      <c r="I1401" s="19">
        <v>6000000000</v>
      </c>
      <c r="J1401" s="18">
        <v>1.29</v>
      </c>
      <c r="K1401" s="18">
        <v>1.29</v>
      </c>
      <c r="L1401" s="16">
        <v>6000000000</v>
      </c>
      <c r="M1401" s="18">
        <v>1.29</v>
      </c>
      <c r="N1401" s="18">
        <v>1.29</v>
      </c>
    </row>
    <row r="1402" spans="1:14" x14ac:dyDescent="0.25">
      <c r="A1402" s="92">
        <v>45876</v>
      </c>
      <c r="B1402" s="51" t="s">
        <v>49</v>
      </c>
      <c r="C1402" s="52" t="s">
        <v>35</v>
      </c>
      <c r="D1402" s="52" t="s">
        <v>17</v>
      </c>
      <c r="E1402" s="92">
        <v>45876</v>
      </c>
      <c r="F1402" s="92">
        <v>46240</v>
      </c>
      <c r="G1402" s="16"/>
      <c r="H1402" s="20"/>
      <c r="I1402" s="19"/>
      <c r="J1402" s="18"/>
      <c r="K1402" s="18"/>
      <c r="L1402" s="16"/>
      <c r="M1402" s="18"/>
      <c r="N1402" s="18"/>
    </row>
    <row r="1403" spans="1:14" x14ac:dyDescent="0.25">
      <c r="A1403" s="92">
        <v>45876</v>
      </c>
      <c r="B1403" s="51" t="s">
        <v>49</v>
      </c>
      <c r="C1403" s="52" t="s">
        <v>34</v>
      </c>
      <c r="D1403" s="52" t="s">
        <v>12</v>
      </c>
      <c r="E1403" s="92">
        <v>45876</v>
      </c>
      <c r="F1403" s="92">
        <v>45883</v>
      </c>
      <c r="G1403" s="16"/>
      <c r="H1403" s="20"/>
      <c r="I1403" s="19"/>
      <c r="J1403" s="18"/>
      <c r="K1403" s="18"/>
      <c r="L1403" s="16"/>
      <c r="M1403" s="18"/>
      <c r="N1403" s="18"/>
    </row>
    <row r="1404" spans="1:14" x14ac:dyDescent="0.25">
      <c r="A1404" s="92">
        <v>45876</v>
      </c>
      <c r="B1404" s="51" t="s">
        <v>49</v>
      </c>
      <c r="C1404" s="52" t="s">
        <v>34</v>
      </c>
      <c r="D1404" s="52" t="s">
        <v>13</v>
      </c>
      <c r="E1404" s="92">
        <v>45876</v>
      </c>
      <c r="F1404" s="92">
        <v>45890</v>
      </c>
      <c r="G1404" s="16"/>
      <c r="H1404" s="20"/>
      <c r="I1404" s="19"/>
      <c r="J1404" s="18"/>
      <c r="K1404" s="18"/>
      <c r="L1404" s="16"/>
      <c r="M1404" s="18"/>
      <c r="N1404" s="18"/>
    </row>
    <row r="1405" spans="1:14" x14ac:dyDescent="0.25">
      <c r="A1405" s="92">
        <v>45876</v>
      </c>
      <c r="B1405" s="51" t="s">
        <v>49</v>
      </c>
      <c r="C1405" s="52" t="s">
        <v>34</v>
      </c>
      <c r="D1405" s="52" t="s">
        <v>14</v>
      </c>
      <c r="E1405" s="92">
        <v>45876</v>
      </c>
      <c r="F1405" s="92">
        <v>45904</v>
      </c>
      <c r="G1405" s="16"/>
      <c r="H1405" s="20"/>
      <c r="I1405" s="19"/>
      <c r="J1405" s="18"/>
      <c r="K1405" s="18"/>
      <c r="L1405" s="16"/>
      <c r="M1405" s="18"/>
      <c r="N1405" s="18"/>
    </row>
    <row r="1406" spans="1:14" x14ac:dyDescent="0.25">
      <c r="A1406" s="92">
        <v>45876</v>
      </c>
      <c r="B1406" s="51" t="s">
        <v>49</v>
      </c>
      <c r="C1406" s="52" t="s">
        <v>34</v>
      </c>
      <c r="D1406" s="52" t="s">
        <v>15</v>
      </c>
      <c r="E1406" s="92">
        <v>45876</v>
      </c>
      <c r="F1406" s="92">
        <v>45967</v>
      </c>
      <c r="G1406" s="16">
        <v>30000000</v>
      </c>
      <c r="H1406" s="20">
        <v>0.9</v>
      </c>
      <c r="I1406" s="19">
        <v>66500000</v>
      </c>
      <c r="J1406" s="18">
        <v>0.25</v>
      </c>
      <c r="K1406" s="18">
        <v>0.9</v>
      </c>
      <c r="L1406" s="16">
        <v>30000000</v>
      </c>
      <c r="M1406" s="18">
        <v>0.4</v>
      </c>
      <c r="N1406" s="18">
        <v>0.45939849624060147</v>
      </c>
    </row>
    <row r="1407" spans="1:14" x14ac:dyDescent="0.25">
      <c r="A1407" s="92">
        <v>45876</v>
      </c>
      <c r="B1407" s="51" t="s">
        <v>49</v>
      </c>
      <c r="C1407" s="52" t="s">
        <v>34</v>
      </c>
      <c r="D1407" s="52" t="s">
        <v>16</v>
      </c>
      <c r="E1407" s="92">
        <v>45876</v>
      </c>
      <c r="F1407" s="92">
        <v>46058</v>
      </c>
      <c r="G1407" s="16">
        <v>30000000</v>
      </c>
      <c r="H1407" s="20">
        <v>1</v>
      </c>
      <c r="I1407" s="19">
        <v>44000000</v>
      </c>
      <c r="J1407" s="18">
        <v>0.79</v>
      </c>
      <c r="K1407" s="18">
        <v>1</v>
      </c>
      <c r="L1407" s="16">
        <v>30000000</v>
      </c>
      <c r="M1407" s="18">
        <v>0.94</v>
      </c>
      <c r="N1407" s="18">
        <v>0.86068181818181821</v>
      </c>
    </row>
    <row r="1408" spans="1:14" x14ac:dyDescent="0.25">
      <c r="A1408" s="92">
        <v>45876</v>
      </c>
      <c r="B1408" s="51" t="s">
        <v>49</v>
      </c>
      <c r="C1408" s="52" t="s">
        <v>34</v>
      </c>
      <c r="D1408" s="52" t="s">
        <v>17</v>
      </c>
      <c r="E1408" s="92">
        <v>45876</v>
      </c>
      <c r="F1408" s="92">
        <v>46240</v>
      </c>
      <c r="G1408" s="16"/>
      <c r="H1408" s="20"/>
      <c r="I1408" s="19"/>
      <c r="J1408" s="18"/>
      <c r="K1408" s="18"/>
      <c r="L1408" s="16"/>
      <c r="M1408" s="18"/>
      <c r="N1408" s="18"/>
    </row>
    <row r="1409" spans="1:14" x14ac:dyDescent="0.25">
      <c r="A1409" s="92">
        <v>45883</v>
      </c>
      <c r="B1409" s="51" t="s">
        <v>49</v>
      </c>
      <c r="C1409" s="52" t="s">
        <v>35</v>
      </c>
      <c r="D1409" s="52" t="s">
        <v>12</v>
      </c>
      <c r="E1409" s="92">
        <v>45883</v>
      </c>
      <c r="F1409" s="92">
        <v>45890</v>
      </c>
      <c r="G1409" s="16">
        <v>1425000000000</v>
      </c>
      <c r="H1409" s="20">
        <v>1</v>
      </c>
      <c r="I1409" s="19">
        <v>1576000000000</v>
      </c>
      <c r="J1409" s="18">
        <v>0.8</v>
      </c>
      <c r="K1409" s="18">
        <v>1</v>
      </c>
      <c r="L1409" s="16">
        <v>1425000000000</v>
      </c>
      <c r="M1409" s="18">
        <v>0.9</v>
      </c>
      <c r="N1409" s="18">
        <v>0.87360406091370557</v>
      </c>
    </row>
    <row r="1410" spans="1:14" x14ac:dyDescent="0.25">
      <c r="A1410" s="92">
        <v>45883</v>
      </c>
      <c r="B1410" s="51" t="s">
        <v>49</v>
      </c>
      <c r="C1410" s="52" t="s">
        <v>35</v>
      </c>
      <c r="D1410" s="52" t="s">
        <v>13</v>
      </c>
      <c r="E1410" s="92">
        <v>45883</v>
      </c>
      <c r="F1410" s="92">
        <v>45897</v>
      </c>
      <c r="G1410" s="16"/>
      <c r="H1410" s="20"/>
      <c r="I1410" s="19"/>
      <c r="J1410" s="18"/>
      <c r="K1410" s="18"/>
      <c r="L1410" s="16"/>
      <c r="M1410" s="18"/>
      <c r="N1410" s="18"/>
    </row>
    <row r="1411" spans="1:14" x14ac:dyDescent="0.25">
      <c r="A1411" s="92">
        <v>45883</v>
      </c>
      <c r="B1411" s="51" t="s">
        <v>49</v>
      </c>
      <c r="C1411" s="52" t="s">
        <v>35</v>
      </c>
      <c r="D1411" s="52" t="s">
        <v>14</v>
      </c>
      <c r="E1411" s="92">
        <v>45883</v>
      </c>
      <c r="F1411" s="92">
        <v>45911</v>
      </c>
      <c r="G1411" s="16"/>
      <c r="H1411" s="20"/>
      <c r="I1411" s="19"/>
      <c r="J1411" s="18"/>
      <c r="K1411" s="18"/>
      <c r="L1411" s="16"/>
      <c r="M1411" s="18"/>
      <c r="N1411" s="18"/>
    </row>
    <row r="1412" spans="1:14" x14ac:dyDescent="0.25">
      <c r="A1412" s="92">
        <v>45883</v>
      </c>
      <c r="B1412" s="51" t="s">
        <v>49</v>
      </c>
      <c r="C1412" s="52" t="s">
        <v>35</v>
      </c>
      <c r="D1412" s="52" t="s">
        <v>15</v>
      </c>
      <c r="E1412" s="92">
        <v>45883</v>
      </c>
      <c r="F1412" s="92">
        <v>45974</v>
      </c>
      <c r="G1412" s="16">
        <v>50000000000</v>
      </c>
      <c r="H1412" s="20">
        <v>1.1499999999999999</v>
      </c>
      <c r="I1412" s="19">
        <v>20000000000</v>
      </c>
      <c r="J1412" s="18">
        <v>1.1000000000000001</v>
      </c>
      <c r="K1412" s="18">
        <v>1.1000000000000001</v>
      </c>
      <c r="L1412" s="16">
        <v>20000000000</v>
      </c>
      <c r="M1412" s="18">
        <v>1.1000000000000001</v>
      </c>
      <c r="N1412" s="18">
        <v>1.1000000000000001</v>
      </c>
    </row>
    <row r="1413" spans="1:14" x14ac:dyDescent="0.25">
      <c r="A1413" s="92">
        <v>45883</v>
      </c>
      <c r="B1413" s="51" t="s">
        <v>49</v>
      </c>
      <c r="C1413" s="52" t="s">
        <v>35</v>
      </c>
      <c r="D1413" s="52" t="s">
        <v>16</v>
      </c>
      <c r="E1413" s="92">
        <v>45883</v>
      </c>
      <c r="F1413" s="92">
        <v>46065</v>
      </c>
      <c r="G1413" s="16">
        <v>25000000000</v>
      </c>
      <c r="H1413" s="20">
        <v>1.3</v>
      </c>
      <c r="I1413" s="19">
        <v>200000000</v>
      </c>
      <c r="J1413" s="18">
        <v>1.3</v>
      </c>
      <c r="K1413" s="18">
        <v>1.3</v>
      </c>
      <c r="L1413" s="16">
        <v>200000000</v>
      </c>
      <c r="M1413" s="18">
        <v>1.3</v>
      </c>
      <c r="N1413" s="18">
        <v>1.3</v>
      </c>
    </row>
    <row r="1414" spans="1:14" x14ac:dyDescent="0.25">
      <c r="A1414" s="92">
        <v>45883</v>
      </c>
      <c r="B1414" s="51" t="s">
        <v>49</v>
      </c>
      <c r="C1414" s="52" t="s">
        <v>35</v>
      </c>
      <c r="D1414" s="52" t="s">
        <v>17</v>
      </c>
      <c r="E1414" s="92">
        <v>45883</v>
      </c>
      <c r="F1414" s="92">
        <v>46247</v>
      </c>
      <c r="G1414" s="16"/>
      <c r="H1414" s="20"/>
      <c r="I1414" s="19"/>
      <c r="J1414" s="18"/>
      <c r="K1414" s="18"/>
      <c r="L1414" s="16"/>
      <c r="M1414" s="18"/>
      <c r="N1414" s="18"/>
    </row>
    <row r="1415" spans="1:14" x14ac:dyDescent="0.25">
      <c r="A1415" s="92">
        <v>45883</v>
      </c>
      <c r="B1415" s="51" t="s">
        <v>49</v>
      </c>
      <c r="C1415" s="52" t="s">
        <v>34</v>
      </c>
      <c r="D1415" s="52" t="s">
        <v>12</v>
      </c>
      <c r="E1415" s="92">
        <v>45883</v>
      </c>
      <c r="F1415" s="92">
        <v>45890</v>
      </c>
      <c r="G1415" s="16"/>
      <c r="H1415" s="20"/>
      <c r="I1415" s="19"/>
      <c r="J1415" s="18"/>
      <c r="K1415" s="18"/>
      <c r="L1415" s="16"/>
      <c r="M1415" s="18"/>
      <c r="N1415" s="18"/>
    </row>
    <row r="1416" spans="1:14" x14ac:dyDescent="0.25">
      <c r="A1416" s="92">
        <v>45883</v>
      </c>
      <c r="B1416" s="51" t="s">
        <v>49</v>
      </c>
      <c r="C1416" s="52" t="s">
        <v>34</v>
      </c>
      <c r="D1416" s="52" t="s">
        <v>13</v>
      </c>
      <c r="E1416" s="92">
        <v>45883</v>
      </c>
      <c r="F1416" s="92">
        <v>45897</v>
      </c>
      <c r="G1416" s="16"/>
      <c r="H1416" s="20"/>
      <c r="I1416" s="19"/>
      <c r="J1416" s="18"/>
      <c r="K1416" s="18"/>
      <c r="L1416" s="16"/>
      <c r="M1416" s="18"/>
      <c r="N1416" s="18"/>
    </row>
    <row r="1417" spans="1:14" x14ac:dyDescent="0.25">
      <c r="A1417" s="92">
        <v>45883</v>
      </c>
      <c r="B1417" s="51" t="s">
        <v>49</v>
      </c>
      <c r="C1417" s="52" t="s">
        <v>34</v>
      </c>
      <c r="D1417" s="52" t="s">
        <v>14</v>
      </c>
      <c r="E1417" s="92">
        <v>45883</v>
      </c>
      <c r="F1417" s="92">
        <v>45911</v>
      </c>
      <c r="G1417" s="16"/>
      <c r="H1417" s="20"/>
      <c r="I1417" s="19"/>
      <c r="J1417" s="18"/>
      <c r="K1417" s="18"/>
      <c r="L1417" s="16"/>
      <c r="M1417" s="18"/>
      <c r="N1417" s="18"/>
    </row>
    <row r="1418" spans="1:14" x14ac:dyDescent="0.25">
      <c r="A1418" s="92">
        <v>45883</v>
      </c>
      <c r="B1418" s="51" t="s">
        <v>49</v>
      </c>
      <c r="C1418" s="52" t="s">
        <v>34</v>
      </c>
      <c r="D1418" s="52" t="s">
        <v>15</v>
      </c>
      <c r="E1418" s="92">
        <v>45883</v>
      </c>
      <c r="F1418" s="92">
        <v>45974</v>
      </c>
      <c r="G1418" s="16">
        <v>30000000</v>
      </c>
      <c r="H1418" s="20">
        <v>0.9</v>
      </c>
      <c r="I1418" s="19">
        <v>75561000</v>
      </c>
      <c r="J1418" s="18">
        <v>0.24</v>
      </c>
      <c r="K1418" s="18">
        <v>0.89</v>
      </c>
      <c r="L1418" s="16">
        <v>30000000</v>
      </c>
      <c r="M1418" s="18">
        <v>0.24</v>
      </c>
      <c r="N1418" s="18">
        <v>0.39528725135982851</v>
      </c>
    </row>
    <row r="1419" spans="1:14" x14ac:dyDescent="0.25">
      <c r="A1419" s="92">
        <v>45883</v>
      </c>
      <c r="B1419" s="51" t="s">
        <v>49</v>
      </c>
      <c r="C1419" s="52" t="s">
        <v>34</v>
      </c>
      <c r="D1419" s="52" t="s">
        <v>16</v>
      </c>
      <c r="E1419" s="92">
        <v>45883</v>
      </c>
      <c r="F1419" s="92">
        <v>46065</v>
      </c>
      <c r="G1419" s="16">
        <v>30000000</v>
      </c>
      <c r="H1419" s="20">
        <v>1</v>
      </c>
      <c r="I1419" s="19">
        <v>44000000</v>
      </c>
      <c r="J1419" s="18">
        <v>0.69</v>
      </c>
      <c r="K1419" s="18">
        <v>0.95</v>
      </c>
      <c r="L1419" s="16">
        <v>30000000</v>
      </c>
      <c r="M1419" s="18">
        <v>0.69</v>
      </c>
      <c r="N1419" s="18">
        <v>0.76136363636363635</v>
      </c>
    </row>
    <row r="1420" spans="1:14" x14ac:dyDescent="0.25">
      <c r="A1420" s="92">
        <v>45883</v>
      </c>
      <c r="B1420" s="51" t="s">
        <v>49</v>
      </c>
      <c r="C1420" s="52" t="s">
        <v>34</v>
      </c>
      <c r="D1420" s="52" t="s">
        <v>17</v>
      </c>
      <c r="E1420" s="92">
        <v>45883</v>
      </c>
      <c r="F1420" s="92">
        <v>46247</v>
      </c>
      <c r="G1420" s="16"/>
      <c r="H1420" s="20"/>
      <c r="I1420" s="19"/>
      <c r="J1420" s="18"/>
      <c r="K1420" s="18"/>
      <c r="L1420" s="16"/>
      <c r="M1420" s="18"/>
      <c r="N1420" s="18"/>
    </row>
    <row r="1421" spans="1:14" x14ac:dyDescent="0.25">
      <c r="A1421" s="92">
        <v>45889</v>
      </c>
      <c r="B1421" s="51" t="s">
        <v>50</v>
      </c>
      <c r="C1421" s="52" t="s">
        <v>35</v>
      </c>
      <c r="D1421" s="52" t="s">
        <v>147</v>
      </c>
      <c r="E1421" s="92">
        <v>45891</v>
      </c>
      <c r="F1421" s="92">
        <v>49543</v>
      </c>
      <c r="G1421" s="16" t="s">
        <v>54</v>
      </c>
      <c r="H1421" s="20">
        <v>4.5999999999999996</v>
      </c>
      <c r="I1421" s="19">
        <v>20000000000</v>
      </c>
      <c r="J1421" s="18"/>
      <c r="K1421" s="18">
        <v>6</v>
      </c>
      <c r="L1421" s="16"/>
      <c r="M1421" s="18"/>
      <c r="N1421" s="18">
        <v>6</v>
      </c>
    </row>
    <row r="1422" spans="1:14" x14ac:dyDescent="0.25">
      <c r="A1422" s="92">
        <v>45890</v>
      </c>
      <c r="B1422" s="51" t="s">
        <v>49</v>
      </c>
      <c r="C1422" s="52" t="s">
        <v>35</v>
      </c>
      <c r="D1422" s="52" t="s">
        <v>12</v>
      </c>
      <c r="E1422" s="92">
        <v>45890</v>
      </c>
      <c r="F1422" s="92">
        <v>45897</v>
      </c>
      <c r="G1422" s="16">
        <v>1425000000000</v>
      </c>
      <c r="H1422" s="20">
        <v>1</v>
      </c>
      <c r="I1422" s="19">
        <v>1733000000000</v>
      </c>
      <c r="J1422" s="18">
        <v>0.5</v>
      </c>
      <c r="K1422" s="18">
        <v>1</v>
      </c>
      <c r="L1422" s="16">
        <v>1425000000000</v>
      </c>
      <c r="M1422" s="18">
        <v>0.85</v>
      </c>
      <c r="N1422" s="18">
        <v>0.84402769763416052</v>
      </c>
    </row>
    <row r="1423" spans="1:14" x14ac:dyDescent="0.25">
      <c r="A1423" s="92">
        <v>45890</v>
      </c>
      <c r="B1423" s="51" t="s">
        <v>49</v>
      </c>
      <c r="C1423" s="52" t="s">
        <v>35</v>
      </c>
      <c r="D1423" s="52" t="s">
        <v>13</v>
      </c>
      <c r="E1423" s="92">
        <v>45890</v>
      </c>
      <c r="F1423" s="92">
        <v>45904</v>
      </c>
      <c r="G1423" s="16"/>
      <c r="H1423" s="20"/>
      <c r="I1423" s="19"/>
      <c r="J1423" s="18"/>
      <c r="K1423" s="18"/>
      <c r="L1423" s="16"/>
      <c r="M1423" s="18"/>
      <c r="N1423" s="18"/>
    </row>
    <row r="1424" spans="1:14" x14ac:dyDescent="0.25">
      <c r="A1424" s="92">
        <v>45890</v>
      </c>
      <c r="B1424" s="51" t="s">
        <v>49</v>
      </c>
      <c r="C1424" s="52" t="s">
        <v>35</v>
      </c>
      <c r="D1424" s="52" t="s">
        <v>14</v>
      </c>
      <c r="E1424" s="92">
        <v>45890</v>
      </c>
      <c r="F1424" s="92">
        <v>45918</v>
      </c>
      <c r="G1424" s="16"/>
      <c r="H1424" s="20"/>
      <c r="I1424" s="19"/>
      <c r="J1424" s="18"/>
      <c r="K1424" s="18"/>
      <c r="L1424" s="16"/>
      <c r="M1424" s="18"/>
      <c r="N1424" s="18"/>
    </row>
    <row r="1425" spans="1:14" x14ac:dyDescent="0.25">
      <c r="A1425" s="92">
        <v>45890</v>
      </c>
      <c r="B1425" s="51" t="s">
        <v>49</v>
      </c>
      <c r="C1425" s="52" t="s">
        <v>35</v>
      </c>
      <c r="D1425" s="52" t="s">
        <v>15</v>
      </c>
      <c r="E1425" s="92">
        <v>45890</v>
      </c>
      <c r="F1425" s="92">
        <v>45981</v>
      </c>
      <c r="G1425" s="16">
        <v>50000000000</v>
      </c>
      <c r="H1425" s="20">
        <v>1.1499999999999999</v>
      </c>
      <c r="I1425" s="19">
        <v>80400000000</v>
      </c>
      <c r="J1425" s="18"/>
      <c r="K1425" s="18">
        <v>1.1499999999999999</v>
      </c>
      <c r="L1425" s="16">
        <v>50000000000</v>
      </c>
      <c r="M1425" s="18">
        <v>1.1000000000000001</v>
      </c>
      <c r="N1425" s="18">
        <v>1.0360696517412935</v>
      </c>
    </row>
    <row r="1426" spans="1:14" x14ac:dyDescent="0.25">
      <c r="A1426" s="92">
        <v>45890</v>
      </c>
      <c r="B1426" s="51" t="s">
        <v>49</v>
      </c>
      <c r="C1426" s="52" t="s">
        <v>35</v>
      </c>
      <c r="D1426" s="52" t="s">
        <v>16</v>
      </c>
      <c r="E1426" s="92">
        <v>45890</v>
      </c>
      <c r="F1426" s="92">
        <v>46072</v>
      </c>
      <c r="G1426" s="16">
        <v>25000000000</v>
      </c>
      <c r="H1426" s="20">
        <v>1.3</v>
      </c>
      <c r="I1426" s="19"/>
      <c r="J1426" s="18"/>
      <c r="K1426" s="18"/>
      <c r="L1426" s="16"/>
      <c r="M1426" s="18"/>
      <c r="N1426" s="18"/>
    </row>
    <row r="1427" spans="1:14" x14ac:dyDescent="0.25">
      <c r="A1427" s="92">
        <v>45890</v>
      </c>
      <c r="B1427" s="51" t="s">
        <v>49</v>
      </c>
      <c r="C1427" s="52" t="s">
        <v>35</v>
      </c>
      <c r="D1427" s="52" t="s">
        <v>17</v>
      </c>
      <c r="E1427" s="92">
        <v>45890</v>
      </c>
      <c r="F1427" s="92">
        <v>46254</v>
      </c>
      <c r="G1427" s="16"/>
      <c r="H1427" s="20"/>
      <c r="I1427" s="19"/>
      <c r="J1427" s="18"/>
      <c r="K1427" s="18"/>
      <c r="L1427" s="16"/>
      <c r="M1427" s="18"/>
      <c r="N1427" s="18"/>
    </row>
    <row r="1428" spans="1:14" x14ac:dyDescent="0.25">
      <c r="A1428" s="92">
        <v>45890</v>
      </c>
      <c r="B1428" s="51" t="s">
        <v>49</v>
      </c>
      <c r="C1428" s="52" t="s">
        <v>34</v>
      </c>
      <c r="D1428" s="52" t="s">
        <v>12</v>
      </c>
      <c r="E1428" s="92">
        <v>45890</v>
      </c>
      <c r="F1428" s="92">
        <v>45897</v>
      </c>
      <c r="G1428" s="16"/>
      <c r="H1428" s="20"/>
      <c r="I1428" s="19"/>
      <c r="J1428" s="18"/>
      <c r="K1428" s="18"/>
      <c r="L1428" s="16"/>
      <c r="M1428" s="18"/>
      <c r="N1428" s="18"/>
    </row>
    <row r="1429" spans="1:14" x14ac:dyDescent="0.25">
      <c r="A1429" s="92">
        <v>45890</v>
      </c>
      <c r="B1429" s="51" t="s">
        <v>49</v>
      </c>
      <c r="C1429" s="52" t="s">
        <v>34</v>
      </c>
      <c r="D1429" s="52" t="s">
        <v>13</v>
      </c>
      <c r="E1429" s="92">
        <v>45890</v>
      </c>
      <c r="F1429" s="92">
        <v>45904</v>
      </c>
      <c r="G1429" s="16"/>
      <c r="H1429" s="20"/>
      <c r="I1429" s="19"/>
      <c r="J1429" s="18"/>
      <c r="K1429" s="18"/>
      <c r="L1429" s="16"/>
      <c r="M1429" s="18"/>
      <c r="N1429" s="18"/>
    </row>
    <row r="1430" spans="1:14" x14ac:dyDescent="0.25">
      <c r="A1430" s="92">
        <v>45890</v>
      </c>
      <c r="B1430" s="51" t="s">
        <v>49</v>
      </c>
      <c r="C1430" s="52" t="s">
        <v>34</v>
      </c>
      <c r="D1430" s="52" t="s">
        <v>14</v>
      </c>
      <c r="E1430" s="92">
        <v>45890</v>
      </c>
      <c r="F1430" s="92">
        <v>45918</v>
      </c>
      <c r="G1430" s="16"/>
      <c r="H1430" s="20"/>
      <c r="I1430" s="19"/>
      <c r="J1430" s="18"/>
      <c r="K1430" s="18"/>
      <c r="L1430" s="16"/>
      <c r="M1430" s="18"/>
      <c r="N1430" s="18"/>
    </row>
    <row r="1431" spans="1:14" x14ac:dyDescent="0.25">
      <c r="A1431" s="92">
        <v>45890</v>
      </c>
      <c r="B1431" s="51" t="s">
        <v>49</v>
      </c>
      <c r="C1431" s="52" t="s">
        <v>34</v>
      </c>
      <c r="D1431" s="52" t="s">
        <v>15</v>
      </c>
      <c r="E1431" s="92">
        <v>45890</v>
      </c>
      <c r="F1431" s="92">
        <v>45981</v>
      </c>
      <c r="G1431" s="16">
        <v>30000000</v>
      </c>
      <c r="H1431" s="20">
        <v>0.9</v>
      </c>
      <c r="I1431" s="19">
        <v>93309000</v>
      </c>
      <c r="J1431" s="18"/>
      <c r="K1431" s="18">
        <v>0.75</v>
      </c>
      <c r="L1431" s="16">
        <v>30000000</v>
      </c>
      <c r="M1431" s="18">
        <v>0.23</v>
      </c>
      <c r="N1431" s="18">
        <v>0.28396510518813839</v>
      </c>
    </row>
    <row r="1432" spans="1:14" x14ac:dyDescent="0.25">
      <c r="A1432" s="92">
        <v>45890</v>
      </c>
      <c r="B1432" s="51" t="s">
        <v>49</v>
      </c>
      <c r="C1432" s="52" t="s">
        <v>34</v>
      </c>
      <c r="D1432" s="52" t="s">
        <v>16</v>
      </c>
      <c r="E1432" s="92">
        <v>45890</v>
      </c>
      <c r="F1432" s="92">
        <v>46072</v>
      </c>
      <c r="G1432" s="16">
        <v>30000000</v>
      </c>
      <c r="H1432" s="20">
        <v>1</v>
      </c>
      <c r="I1432" s="19">
        <v>27000000</v>
      </c>
      <c r="J1432" s="18">
        <v>0.69</v>
      </c>
      <c r="K1432" s="18">
        <v>0.89</v>
      </c>
      <c r="L1432" s="16">
        <v>27000000</v>
      </c>
      <c r="M1432" s="18">
        <v>0.89</v>
      </c>
      <c r="N1432" s="18">
        <v>0.8</v>
      </c>
    </row>
    <row r="1433" spans="1:14" x14ac:dyDescent="0.25">
      <c r="A1433" s="92">
        <v>45890</v>
      </c>
      <c r="B1433" s="51" t="s">
        <v>49</v>
      </c>
      <c r="C1433" s="52" t="s">
        <v>34</v>
      </c>
      <c r="D1433" s="52" t="s">
        <v>17</v>
      </c>
      <c r="E1433" s="92">
        <v>45890</v>
      </c>
      <c r="F1433" s="92">
        <v>46254</v>
      </c>
      <c r="G1433" s="16"/>
      <c r="H1433" s="20"/>
      <c r="I1433" s="19"/>
      <c r="J1433" s="18"/>
      <c r="K1433" s="18"/>
      <c r="L1433" s="16"/>
      <c r="M1433" s="18"/>
      <c r="N1433" s="18"/>
    </row>
    <row r="1434" spans="1:14" x14ac:dyDescent="0.25">
      <c r="A1434" s="92">
        <v>45897</v>
      </c>
      <c r="B1434" s="51" t="s">
        <v>49</v>
      </c>
      <c r="C1434" s="52" t="s">
        <v>35</v>
      </c>
      <c r="D1434" s="52" t="s">
        <v>12</v>
      </c>
      <c r="E1434" s="92">
        <v>45897</v>
      </c>
      <c r="F1434" s="92">
        <v>45904</v>
      </c>
      <c r="G1434" s="16">
        <v>1425000000000</v>
      </c>
      <c r="H1434" s="20">
        <v>1</v>
      </c>
      <c r="I1434" s="19">
        <v>1666000000000</v>
      </c>
      <c r="J1434" s="18">
        <v>0.5</v>
      </c>
      <c r="K1434" s="18">
        <v>0.85</v>
      </c>
      <c r="L1434" s="16">
        <v>1425000000000</v>
      </c>
      <c r="M1434" s="18">
        <v>0.85</v>
      </c>
      <c r="N1434" s="18">
        <v>0.81506602641056425</v>
      </c>
    </row>
    <row r="1435" spans="1:14" x14ac:dyDescent="0.25">
      <c r="A1435" s="92">
        <v>45897</v>
      </c>
      <c r="B1435" s="51" t="s">
        <v>49</v>
      </c>
      <c r="C1435" s="52" t="s">
        <v>35</v>
      </c>
      <c r="D1435" s="52" t="s">
        <v>13</v>
      </c>
      <c r="E1435" s="92">
        <v>45897</v>
      </c>
      <c r="F1435" s="92">
        <v>45911</v>
      </c>
      <c r="G1435" s="16"/>
      <c r="H1435" s="20"/>
      <c r="I1435" s="19"/>
      <c r="J1435" s="18"/>
      <c r="K1435" s="18"/>
      <c r="L1435" s="16"/>
      <c r="M1435" s="18"/>
      <c r="N1435" s="18"/>
    </row>
    <row r="1436" spans="1:14" x14ac:dyDescent="0.25">
      <c r="A1436" s="92">
        <v>45897</v>
      </c>
      <c r="B1436" s="51" t="s">
        <v>49</v>
      </c>
      <c r="C1436" s="52" t="s">
        <v>35</v>
      </c>
      <c r="D1436" s="52" t="s">
        <v>14</v>
      </c>
      <c r="E1436" s="92">
        <v>45897</v>
      </c>
      <c r="F1436" s="92">
        <v>45925</v>
      </c>
      <c r="G1436" s="16"/>
      <c r="H1436" s="20"/>
      <c r="I1436" s="19"/>
      <c r="J1436" s="18"/>
      <c r="K1436" s="18"/>
      <c r="L1436" s="16"/>
      <c r="M1436" s="18"/>
      <c r="N1436" s="18"/>
    </row>
    <row r="1437" spans="1:14" x14ac:dyDescent="0.25">
      <c r="A1437" s="92">
        <v>45897</v>
      </c>
      <c r="B1437" s="51" t="s">
        <v>49</v>
      </c>
      <c r="C1437" s="52" t="s">
        <v>35</v>
      </c>
      <c r="D1437" s="52" t="s">
        <v>15</v>
      </c>
      <c r="E1437" s="92">
        <v>45897</v>
      </c>
      <c r="F1437" s="92">
        <v>45988</v>
      </c>
      <c r="G1437" s="16">
        <v>50000000000</v>
      </c>
      <c r="H1437" s="20">
        <v>1.1499999999999999</v>
      </c>
      <c r="I1437" s="19"/>
      <c r="J1437" s="18"/>
      <c r="K1437" s="18"/>
      <c r="L1437" s="16"/>
      <c r="M1437" s="18"/>
      <c r="N1437" s="18"/>
    </row>
    <row r="1438" spans="1:14" x14ac:dyDescent="0.25">
      <c r="A1438" s="92">
        <v>45897</v>
      </c>
      <c r="B1438" s="51" t="s">
        <v>49</v>
      </c>
      <c r="C1438" s="52" t="s">
        <v>35</v>
      </c>
      <c r="D1438" s="52" t="s">
        <v>16</v>
      </c>
      <c r="E1438" s="92">
        <v>45897</v>
      </c>
      <c r="F1438" s="92">
        <v>46079</v>
      </c>
      <c r="G1438" s="16">
        <v>25000000000</v>
      </c>
      <c r="H1438" s="20">
        <v>1.3</v>
      </c>
      <c r="I1438" s="19"/>
      <c r="J1438" s="18"/>
      <c r="K1438" s="18"/>
      <c r="L1438" s="16"/>
      <c r="M1438" s="18"/>
      <c r="N1438" s="18"/>
    </row>
    <row r="1439" spans="1:14" x14ac:dyDescent="0.25">
      <c r="A1439" s="92">
        <v>45897</v>
      </c>
      <c r="B1439" s="51" t="s">
        <v>49</v>
      </c>
      <c r="C1439" s="52" t="s">
        <v>35</v>
      </c>
      <c r="D1439" s="52" t="s">
        <v>17</v>
      </c>
      <c r="E1439" s="92">
        <v>45897</v>
      </c>
      <c r="F1439" s="92">
        <v>46261</v>
      </c>
      <c r="G1439" s="16"/>
      <c r="H1439" s="20"/>
      <c r="I1439" s="19"/>
      <c r="J1439" s="18"/>
      <c r="K1439" s="18"/>
      <c r="L1439" s="16"/>
      <c r="M1439" s="18"/>
      <c r="N1439" s="18"/>
    </row>
    <row r="1440" spans="1:14" x14ac:dyDescent="0.25">
      <c r="A1440" s="92">
        <v>45897</v>
      </c>
      <c r="B1440" s="51" t="s">
        <v>49</v>
      </c>
      <c r="C1440" s="52" t="s">
        <v>34</v>
      </c>
      <c r="D1440" s="52" t="s">
        <v>12</v>
      </c>
      <c r="E1440" s="92">
        <v>45897</v>
      </c>
      <c r="F1440" s="92">
        <v>45904</v>
      </c>
      <c r="G1440" s="16"/>
      <c r="H1440" s="20"/>
      <c r="I1440" s="19"/>
      <c r="J1440" s="18"/>
      <c r="K1440" s="18"/>
      <c r="L1440" s="16"/>
      <c r="M1440" s="18"/>
      <c r="N1440" s="18"/>
    </row>
    <row r="1441" spans="1:14" x14ac:dyDescent="0.25">
      <c r="A1441" s="92">
        <v>45897</v>
      </c>
      <c r="B1441" s="51" t="s">
        <v>49</v>
      </c>
      <c r="C1441" s="52" t="s">
        <v>34</v>
      </c>
      <c r="D1441" s="52" t="s">
        <v>13</v>
      </c>
      <c r="E1441" s="92">
        <v>45897</v>
      </c>
      <c r="F1441" s="92">
        <v>45911</v>
      </c>
      <c r="G1441" s="16"/>
      <c r="H1441" s="20"/>
      <c r="I1441" s="19"/>
      <c r="J1441" s="18"/>
      <c r="K1441" s="18"/>
      <c r="L1441" s="16"/>
      <c r="M1441" s="18"/>
      <c r="N1441" s="18"/>
    </row>
    <row r="1442" spans="1:14" x14ac:dyDescent="0.25">
      <c r="A1442" s="92">
        <v>45897</v>
      </c>
      <c r="B1442" s="51" t="s">
        <v>49</v>
      </c>
      <c r="C1442" s="52" t="s">
        <v>34</v>
      </c>
      <c r="D1442" s="52" t="s">
        <v>14</v>
      </c>
      <c r="E1442" s="92">
        <v>45897</v>
      </c>
      <c r="F1442" s="92">
        <v>45925</v>
      </c>
      <c r="G1442" s="16"/>
      <c r="H1442" s="20"/>
      <c r="I1442" s="19"/>
      <c r="J1442" s="18"/>
      <c r="K1442" s="18"/>
      <c r="L1442" s="16"/>
      <c r="M1442" s="18"/>
      <c r="N1442" s="18"/>
    </row>
    <row r="1443" spans="1:14" x14ac:dyDescent="0.25">
      <c r="A1443" s="92">
        <v>45897</v>
      </c>
      <c r="B1443" s="51" t="s">
        <v>49</v>
      </c>
      <c r="C1443" s="52" t="s">
        <v>34</v>
      </c>
      <c r="D1443" s="52" t="s">
        <v>15</v>
      </c>
      <c r="E1443" s="92">
        <v>45897</v>
      </c>
      <c r="F1443" s="92">
        <v>45988</v>
      </c>
      <c r="G1443" s="16">
        <v>30000000</v>
      </c>
      <c r="H1443" s="20">
        <v>0.9</v>
      </c>
      <c r="I1443" s="19">
        <v>64573000</v>
      </c>
      <c r="J1443" s="18">
        <v>0.1</v>
      </c>
      <c r="K1443" s="18">
        <v>0.75</v>
      </c>
      <c r="L1443" s="16">
        <v>30000000</v>
      </c>
      <c r="M1443" s="18">
        <v>0.25</v>
      </c>
      <c r="N1443" s="18">
        <v>0.29768169358710295</v>
      </c>
    </row>
    <row r="1444" spans="1:14" x14ac:dyDescent="0.25">
      <c r="A1444" s="92">
        <v>45897</v>
      </c>
      <c r="B1444" s="51" t="s">
        <v>49</v>
      </c>
      <c r="C1444" s="52" t="s">
        <v>34</v>
      </c>
      <c r="D1444" s="52" t="s">
        <v>16</v>
      </c>
      <c r="E1444" s="92">
        <v>45897</v>
      </c>
      <c r="F1444" s="92">
        <v>46079</v>
      </c>
      <c r="G1444" s="16">
        <v>30000000</v>
      </c>
      <c r="H1444" s="20">
        <v>1</v>
      </c>
      <c r="I1444" s="19">
        <v>9000000</v>
      </c>
      <c r="J1444" s="18">
        <v>0.89</v>
      </c>
      <c r="K1444" s="18">
        <v>0.95</v>
      </c>
      <c r="L1444" s="16">
        <v>9000000</v>
      </c>
      <c r="M1444" s="18">
        <v>0.95</v>
      </c>
      <c r="N1444" s="18">
        <v>0.91666666666666663</v>
      </c>
    </row>
    <row r="1445" spans="1:14" x14ac:dyDescent="0.25">
      <c r="A1445" s="92">
        <v>45897</v>
      </c>
      <c r="B1445" s="51" t="s">
        <v>49</v>
      </c>
      <c r="C1445" s="52" t="s">
        <v>34</v>
      </c>
      <c r="D1445" s="52" t="s">
        <v>17</v>
      </c>
      <c r="E1445" s="92">
        <v>45897</v>
      </c>
      <c r="F1445" s="92">
        <v>46261</v>
      </c>
      <c r="G1445" s="16"/>
      <c r="H1445" s="20"/>
      <c r="I1445" s="19"/>
      <c r="J1445" s="18"/>
      <c r="K1445" s="18"/>
      <c r="L1445" s="16"/>
      <c r="M1445" s="18"/>
      <c r="N1445" s="18"/>
    </row>
    <row r="1446" spans="1:14" x14ac:dyDescent="0.25">
      <c r="A1446" s="92">
        <v>45904</v>
      </c>
      <c r="B1446" s="51" t="s">
        <v>49</v>
      </c>
      <c r="C1446" s="52" t="s">
        <v>35</v>
      </c>
      <c r="D1446" s="52" t="s">
        <v>12</v>
      </c>
      <c r="E1446" s="92">
        <v>45904</v>
      </c>
      <c r="F1446" s="92">
        <v>45911</v>
      </c>
      <c r="G1446" s="16">
        <v>1425000000000</v>
      </c>
      <c r="H1446" s="20">
        <v>1</v>
      </c>
      <c r="I1446" s="19">
        <v>1279000000000</v>
      </c>
      <c r="J1446" s="18">
        <v>0.5</v>
      </c>
      <c r="K1446" s="18">
        <v>0.85</v>
      </c>
      <c r="L1446" s="16">
        <v>1279000000000</v>
      </c>
      <c r="M1446" s="18">
        <v>0.85</v>
      </c>
      <c r="N1446" s="18">
        <v>0.79476153244722436</v>
      </c>
    </row>
    <row r="1447" spans="1:14" x14ac:dyDescent="0.25">
      <c r="A1447" s="92">
        <v>45904</v>
      </c>
      <c r="B1447" s="51" t="s">
        <v>49</v>
      </c>
      <c r="C1447" s="52" t="s">
        <v>35</v>
      </c>
      <c r="D1447" s="52" t="s">
        <v>13</v>
      </c>
      <c r="E1447" s="92">
        <v>45904</v>
      </c>
      <c r="F1447" s="92">
        <v>45918</v>
      </c>
      <c r="G1447" s="16"/>
      <c r="H1447" s="20"/>
      <c r="I1447" s="19"/>
      <c r="J1447" s="18"/>
      <c r="K1447" s="18"/>
      <c r="L1447" s="16"/>
      <c r="M1447" s="18"/>
      <c r="N1447" s="18"/>
    </row>
    <row r="1448" spans="1:14" x14ac:dyDescent="0.25">
      <c r="A1448" s="92">
        <v>45904</v>
      </c>
      <c r="B1448" s="51" t="s">
        <v>49</v>
      </c>
      <c r="C1448" s="52" t="s">
        <v>35</v>
      </c>
      <c r="D1448" s="52" t="s">
        <v>14</v>
      </c>
      <c r="E1448" s="92">
        <v>45904</v>
      </c>
      <c r="F1448" s="92">
        <v>45932</v>
      </c>
      <c r="G1448" s="16"/>
      <c r="H1448" s="20"/>
      <c r="I1448" s="19"/>
      <c r="J1448" s="18"/>
      <c r="K1448" s="18"/>
      <c r="L1448" s="16"/>
      <c r="M1448" s="18"/>
      <c r="N1448" s="18"/>
    </row>
    <row r="1449" spans="1:14" x14ac:dyDescent="0.25">
      <c r="A1449" s="92">
        <v>45904</v>
      </c>
      <c r="B1449" s="51" t="s">
        <v>49</v>
      </c>
      <c r="C1449" s="52" t="s">
        <v>35</v>
      </c>
      <c r="D1449" s="52" t="s">
        <v>15</v>
      </c>
      <c r="E1449" s="92">
        <v>45904</v>
      </c>
      <c r="F1449" s="92">
        <v>45995</v>
      </c>
      <c r="G1449" s="16">
        <v>50000000000</v>
      </c>
      <c r="H1449" s="20">
        <v>1.1499999999999999</v>
      </c>
      <c r="I1449" s="19"/>
      <c r="J1449" s="18"/>
      <c r="K1449" s="18"/>
      <c r="L1449" s="16"/>
      <c r="M1449" s="18"/>
      <c r="N1449" s="18"/>
    </row>
    <row r="1450" spans="1:14" x14ac:dyDescent="0.25">
      <c r="A1450" s="92">
        <v>45904</v>
      </c>
      <c r="B1450" s="51" t="s">
        <v>49</v>
      </c>
      <c r="C1450" s="52" t="s">
        <v>35</v>
      </c>
      <c r="D1450" s="52" t="s">
        <v>16</v>
      </c>
      <c r="E1450" s="92">
        <v>45904</v>
      </c>
      <c r="F1450" s="92">
        <v>46086</v>
      </c>
      <c r="G1450" s="16">
        <v>25000000000</v>
      </c>
      <c r="H1450" s="20">
        <v>1.3</v>
      </c>
      <c r="I1450" s="19"/>
      <c r="J1450" s="18"/>
      <c r="K1450" s="18"/>
      <c r="L1450" s="16"/>
      <c r="M1450" s="18"/>
      <c r="N1450" s="18"/>
    </row>
    <row r="1451" spans="1:14" x14ac:dyDescent="0.25">
      <c r="A1451" s="92">
        <v>45904</v>
      </c>
      <c r="B1451" s="51" t="s">
        <v>49</v>
      </c>
      <c r="C1451" s="52" t="s">
        <v>35</v>
      </c>
      <c r="D1451" s="52" t="s">
        <v>17</v>
      </c>
      <c r="E1451" s="92">
        <v>45904</v>
      </c>
      <c r="F1451" s="92">
        <v>46268</v>
      </c>
      <c r="G1451" s="16"/>
      <c r="H1451" s="20"/>
      <c r="I1451" s="19"/>
      <c r="J1451" s="18"/>
      <c r="K1451" s="18"/>
      <c r="L1451" s="16"/>
      <c r="M1451" s="18"/>
      <c r="N1451" s="18"/>
    </row>
    <row r="1452" spans="1:14" x14ac:dyDescent="0.25">
      <c r="A1452" s="92">
        <v>45904</v>
      </c>
      <c r="B1452" s="51" t="s">
        <v>49</v>
      </c>
      <c r="C1452" s="52" t="s">
        <v>34</v>
      </c>
      <c r="D1452" s="52" t="s">
        <v>12</v>
      </c>
      <c r="E1452" s="92">
        <v>45904</v>
      </c>
      <c r="F1452" s="92">
        <v>45911</v>
      </c>
      <c r="G1452" s="16"/>
      <c r="H1452" s="20"/>
      <c r="I1452" s="19"/>
      <c r="J1452" s="18"/>
      <c r="K1452" s="18"/>
      <c r="L1452" s="16"/>
      <c r="M1452" s="18"/>
      <c r="N1452" s="18"/>
    </row>
    <row r="1453" spans="1:14" x14ac:dyDescent="0.25">
      <c r="A1453" s="92">
        <v>45904</v>
      </c>
      <c r="B1453" s="51" t="s">
        <v>49</v>
      </c>
      <c r="C1453" s="52" t="s">
        <v>34</v>
      </c>
      <c r="D1453" s="52" t="s">
        <v>13</v>
      </c>
      <c r="E1453" s="92">
        <v>45904</v>
      </c>
      <c r="F1453" s="92">
        <v>45918</v>
      </c>
      <c r="G1453" s="16"/>
      <c r="H1453" s="20"/>
      <c r="I1453" s="19"/>
      <c r="J1453" s="18"/>
      <c r="K1453" s="18"/>
      <c r="L1453" s="16"/>
      <c r="M1453" s="18"/>
      <c r="N1453" s="18"/>
    </row>
    <row r="1454" spans="1:14" x14ac:dyDescent="0.25">
      <c r="A1454" s="92">
        <v>45904</v>
      </c>
      <c r="B1454" s="51" t="s">
        <v>49</v>
      </c>
      <c r="C1454" s="52" t="s">
        <v>34</v>
      </c>
      <c r="D1454" s="52" t="s">
        <v>14</v>
      </c>
      <c r="E1454" s="92">
        <v>45904</v>
      </c>
      <c r="F1454" s="92">
        <v>45932</v>
      </c>
      <c r="G1454" s="16"/>
      <c r="H1454" s="20"/>
      <c r="I1454" s="19"/>
      <c r="J1454" s="18"/>
      <c r="K1454" s="18"/>
      <c r="L1454" s="16"/>
      <c r="M1454" s="18"/>
      <c r="N1454" s="18"/>
    </row>
    <row r="1455" spans="1:14" x14ac:dyDescent="0.25">
      <c r="A1455" s="92">
        <v>45904</v>
      </c>
      <c r="B1455" s="51" t="s">
        <v>49</v>
      </c>
      <c r="C1455" s="52" t="s">
        <v>34</v>
      </c>
      <c r="D1455" s="52" t="s">
        <v>15</v>
      </c>
      <c r="E1455" s="92">
        <v>45904</v>
      </c>
      <c r="F1455" s="92">
        <v>45995</v>
      </c>
      <c r="G1455" s="16">
        <v>30000000</v>
      </c>
      <c r="H1455" s="20">
        <v>0.9</v>
      </c>
      <c r="I1455" s="19">
        <v>40200000</v>
      </c>
      <c r="J1455" s="18">
        <v>0.15</v>
      </c>
      <c r="K1455" s="18">
        <v>0.3</v>
      </c>
      <c r="L1455" s="16">
        <v>30000000</v>
      </c>
      <c r="M1455" s="18">
        <v>0.24</v>
      </c>
      <c r="N1455" s="18">
        <v>0.22101990049751244</v>
      </c>
    </row>
    <row r="1456" spans="1:14" x14ac:dyDescent="0.25">
      <c r="A1456" s="92">
        <v>45904</v>
      </c>
      <c r="B1456" s="51" t="s">
        <v>49</v>
      </c>
      <c r="C1456" s="52" t="s">
        <v>34</v>
      </c>
      <c r="D1456" s="52" t="s">
        <v>16</v>
      </c>
      <c r="E1456" s="92">
        <v>45904</v>
      </c>
      <c r="F1456" s="92">
        <v>46086</v>
      </c>
      <c r="G1456" s="16">
        <v>30000000</v>
      </c>
      <c r="H1456" s="20">
        <v>1</v>
      </c>
      <c r="I1456" s="19">
        <v>22000000</v>
      </c>
      <c r="J1456" s="18">
        <v>0.5</v>
      </c>
      <c r="K1456" s="18">
        <v>0.97</v>
      </c>
      <c r="L1456" s="16">
        <v>22000000</v>
      </c>
      <c r="M1456" s="18">
        <v>0.97</v>
      </c>
      <c r="N1456" s="18">
        <v>0.76681818181818184</v>
      </c>
    </row>
    <row r="1457" spans="1:14" x14ac:dyDescent="0.25">
      <c r="A1457" s="92">
        <v>45904</v>
      </c>
      <c r="B1457" s="51" t="s">
        <v>49</v>
      </c>
      <c r="C1457" s="52" t="s">
        <v>34</v>
      </c>
      <c r="D1457" s="52" t="s">
        <v>17</v>
      </c>
      <c r="E1457" s="92">
        <v>45904</v>
      </c>
      <c r="F1457" s="92">
        <v>46268</v>
      </c>
      <c r="G1457" s="16"/>
      <c r="H1457" s="20"/>
      <c r="I1457" s="19"/>
      <c r="J1457" s="18"/>
      <c r="K1457" s="18"/>
      <c r="L1457" s="16"/>
      <c r="M1457" s="18"/>
      <c r="N1457" s="18"/>
    </row>
    <row r="1458" spans="1:14" x14ac:dyDescent="0.25">
      <c r="A1458" s="92">
        <v>45911</v>
      </c>
      <c r="B1458" s="51" t="s">
        <v>49</v>
      </c>
      <c r="C1458" s="52" t="s">
        <v>35</v>
      </c>
      <c r="D1458" s="52" t="s">
        <v>12</v>
      </c>
      <c r="E1458" s="92">
        <v>45911</v>
      </c>
      <c r="F1458" s="92">
        <v>45918</v>
      </c>
      <c r="G1458" s="16">
        <v>1425000000000</v>
      </c>
      <c r="H1458" s="20">
        <v>1</v>
      </c>
      <c r="I1458" s="19">
        <v>1325000000000</v>
      </c>
      <c r="J1458" s="18">
        <v>0.5</v>
      </c>
      <c r="K1458" s="18">
        <v>1</v>
      </c>
      <c r="L1458" s="16">
        <v>1325000000000</v>
      </c>
      <c r="M1458" s="18">
        <v>1</v>
      </c>
      <c r="N1458" s="18">
        <v>0.80528301886792442</v>
      </c>
    </row>
    <row r="1459" spans="1:14" x14ac:dyDescent="0.25">
      <c r="A1459" s="92">
        <v>45911</v>
      </c>
      <c r="B1459" s="51" t="s">
        <v>49</v>
      </c>
      <c r="C1459" s="52" t="s">
        <v>35</v>
      </c>
      <c r="D1459" s="52" t="s">
        <v>13</v>
      </c>
      <c r="E1459" s="92">
        <v>45911</v>
      </c>
      <c r="F1459" s="92">
        <v>45925</v>
      </c>
      <c r="G1459" s="16"/>
      <c r="H1459" s="20"/>
      <c r="I1459" s="19"/>
      <c r="J1459" s="18"/>
      <c r="K1459" s="18"/>
      <c r="L1459" s="16"/>
      <c r="M1459" s="18"/>
      <c r="N1459" s="18"/>
    </row>
    <row r="1460" spans="1:14" x14ac:dyDescent="0.25">
      <c r="A1460" s="92">
        <v>45911</v>
      </c>
      <c r="B1460" s="51" t="s">
        <v>49</v>
      </c>
      <c r="C1460" s="52" t="s">
        <v>35</v>
      </c>
      <c r="D1460" s="52" t="s">
        <v>14</v>
      </c>
      <c r="E1460" s="92">
        <v>45911</v>
      </c>
      <c r="F1460" s="92">
        <v>45939</v>
      </c>
      <c r="G1460" s="16"/>
      <c r="H1460" s="20"/>
      <c r="I1460" s="19"/>
      <c r="J1460" s="18"/>
      <c r="K1460" s="18"/>
      <c r="L1460" s="16"/>
      <c r="M1460" s="18"/>
      <c r="N1460" s="18"/>
    </row>
    <row r="1461" spans="1:14" x14ac:dyDescent="0.25">
      <c r="A1461" s="92">
        <v>45911</v>
      </c>
      <c r="B1461" s="51" t="s">
        <v>49</v>
      </c>
      <c r="C1461" s="52" t="s">
        <v>35</v>
      </c>
      <c r="D1461" s="52" t="s">
        <v>15</v>
      </c>
      <c r="E1461" s="92">
        <v>45911</v>
      </c>
      <c r="F1461" s="92">
        <v>46002</v>
      </c>
      <c r="G1461" s="16">
        <v>50000000000</v>
      </c>
      <c r="H1461" s="20">
        <v>1.1499999999999999</v>
      </c>
      <c r="I1461" s="19">
        <v>1140000000</v>
      </c>
      <c r="J1461" s="18">
        <v>0.6</v>
      </c>
      <c r="K1461" s="18">
        <v>0.6</v>
      </c>
      <c r="L1461" s="16">
        <v>1140000000</v>
      </c>
      <c r="M1461" s="18">
        <v>0.6</v>
      </c>
      <c r="N1461" s="18">
        <v>0.6</v>
      </c>
    </row>
    <row r="1462" spans="1:14" x14ac:dyDescent="0.25">
      <c r="A1462" s="92">
        <v>45911</v>
      </c>
      <c r="B1462" s="51" t="s">
        <v>49</v>
      </c>
      <c r="C1462" s="52" t="s">
        <v>35</v>
      </c>
      <c r="D1462" s="52" t="s">
        <v>16</v>
      </c>
      <c r="E1462" s="92">
        <v>45911</v>
      </c>
      <c r="F1462" s="92">
        <v>46093</v>
      </c>
      <c r="G1462" s="16">
        <v>25000000000</v>
      </c>
      <c r="H1462" s="20">
        <v>1.3</v>
      </c>
      <c r="I1462" s="19">
        <v>26300000000</v>
      </c>
      <c r="J1462" s="18">
        <v>1.1299999999999999</v>
      </c>
      <c r="K1462" s="18">
        <v>1.25</v>
      </c>
      <c r="L1462" s="16">
        <v>25000000000</v>
      </c>
      <c r="M1462" s="18">
        <v>1.2</v>
      </c>
      <c r="N1462" s="18">
        <v>1.1471482889733839</v>
      </c>
    </row>
    <row r="1463" spans="1:14" x14ac:dyDescent="0.25">
      <c r="A1463" s="92">
        <v>45911</v>
      </c>
      <c r="B1463" s="51" t="s">
        <v>49</v>
      </c>
      <c r="C1463" s="52" t="s">
        <v>35</v>
      </c>
      <c r="D1463" s="52" t="s">
        <v>17</v>
      </c>
      <c r="E1463" s="92">
        <v>45911</v>
      </c>
      <c r="F1463" s="92">
        <v>46275</v>
      </c>
      <c r="G1463" s="16"/>
      <c r="H1463" s="20"/>
      <c r="I1463" s="19"/>
      <c r="J1463" s="18"/>
      <c r="K1463" s="18"/>
      <c r="L1463" s="16"/>
      <c r="M1463" s="18"/>
      <c r="N1463" s="18"/>
    </row>
    <row r="1464" spans="1:14" x14ac:dyDescent="0.25">
      <c r="A1464" s="92">
        <v>45911</v>
      </c>
      <c r="B1464" s="51" t="s">
        <v>49</v>
      </c>
      <c r="C1464" s="52" t="s">
        <v>34</v>
      </c>
      <c r="D1464" s="52" t="s">
        <v>12</v>
      </c>
      <c r="E1464" s="92">
        <v>45911</v>
      </c>
      <c r="F1464" s="92">
        <v>45918</v>
      </c>
      <c r="G1464" s="16"/>
      <c r="H1464" s="20"/>
      <c r="I1464" s="19"/>
      <c r="J1464" s="18"/>
      <c r="K1464" s="18"/>
      <c r="L1464" s="16"/>
      <c r="M1464" s="18"/>
      <c r="N1464" s="18"/>
    </row>
    <row r="1465" spans="1:14" x14ac:dyDescent="0.25">
      <c r="A1465" s="92">
        <v>45911</v>
      </c>
      <c r="B1465" s="51" t="s">
        <v>49</v>
      </c>
      <c r="C1465" s="52" t="s">
        <v>34</v>
      </c>
      <c r="D1465" s="52" t="s">
        <v>13</v>
      </c>
      <c r="E1465" s="92">
        <v>45911</v>
      </c>
      <c r="F1465" s="92">
        <v>45925</v>
      </c>
      <c r="G1465" s="16"/>
      <c r="H1465" s="20"/>
      <c r="I1465" s="19"/>
      <c r="J1465" s="18"/>
      <c r="K1465" s="18"/>
      <c r="L1465" s="16"/>
      <c r="M1465" s="18"/>
      <c r="N1465" s="18"/>
    </row>
    <row r="1466" spans="1:14" x14ac:dyDescent="0.25">
      <c r="A1466" s="92">
        <v>45911</v>
      </c>
      <c r="B1466" s="51" t="s">
        <v>49</v>
      </c>
      <c r="C1466" s="52" t="s">
        <v>34</v>
      </c>
      <c r="D1466" s="52" t="s">
        <v>14</v>
      </c>
      <c r="E1466" s="92">
        <v>45911</v>
      </c>
      <c r="F1466" s="92">
        <v>45939</v>
      </c>
      <c r="G1466" s="16"/>
      <c r="H1466" s="20"/>
      <c r="I1466" s="19"/>
      <c r="J1466" s="18"/>
      <c r="K1466" s="18"/>
      <c r="L1466" s="16"/>
      <c r="M1466" s="18"/>
      <c r="N1466" s="18"/>
    </row>
    <row r="1467" spans="1:14" x14ac:dyDescent="0.25">
      <c r="A1467" s="92">
        <v>45911</v>
      </c>
      <c r="B1467" s="51" t="s">
        <v>49</v>
      </c>
      <c r="C1467" s="52" t="s">
        <v>34</v>
      </c>
      <c r="D1467" s="52" t="s">
        <v>15</v>
      </c>
      <c r="E1467" s="92">
        <v>45911</v>
      </c>
      <c r="F1467" s="92">
        <v>46002</v>
      </c>
      <c r="G1467" s="16">
        <v>30000000</v>
      </c>
      <c r="H1467" s="20">
        <v>0.9</v>
      </c>
      <c r="I1467" s="19">
        <v>64275000</v>
      </c>
      <c r="J1467" s="18">
        <v>0.08</v>
      </c>
      <c r="K1467" s="18">
        <v>0.3</v>
      </c>
      <c r="L1467" s="16">
        <v>30000000</v>
      </c>
      <c r="M1467" s="18">
        <v>0.19</v>
      </c>
      <c r="N1467" s="18">
        <v>0.17963282769350447</v>
      </c>
    </row>
    <row r="1468" spans="1:14" x14ac:dyDescent="0.25">
      <c r="A1468" s="92">
        <v>45911</v>
      </c>
      <c r="B1468" s="51" t="s">
        <v>49</v>
      </c>
      <c r="C1468" s="52" t="s">
        <v>34</v>
      </c>
      <c r="D1468" s="52" t="s">
        <v>16</v>
      </c>
      <c r="E1468" s="92">
        <v>45911</v>
      </c>
      <c r="F1468" s="92">
        <v>46093</v>
      </c>
      <c r="G1468" s="16">
        <v>30000000</v>
      </c>
      <c r="H1468" s="20">
        <v>1</v>
      </c>
      <c r="I1468" s="19">
        <v>59150000</v>
      </c>
      <c r="J1468" s="18">
        <v>0.69</v>
      </c>
      <c r="K1468" s="18">
        <v>0.97</v>
      </c>
      <c r="L1468" s="16">
        <v>30000000</v>
      </c>
      <c r="M1468" s="18">
        <v>0.9</v>
      </c>
      <c r="N1468" s="18">
        <v>0.80891800507185119</v>
      </c>
    </row>
    <row r="1469" spans="1:14" x14ac:dyDescent="0.25">
      <c r="A1469" s="92">
        <v>45911</v>
      </c>
      <c r="B1469" s="51" t="s">
        <v>49</v>
      </c>
      <c r="C1469" s="52" t="s">
        <v>34</v>
      </c>
      <c r="D1469" s="52" t="s">
        <v>17</v>
      </c>
      <c r="E1469" s="92">
        <v>45911</v>
      </c>
      <c r="F1469" s="92">
        <v>46275</v>
      </c>
      <c r="G1469" s="16"/>
      <c r="H1469" s="20"/>
      <c r="I1469" s="19"/>
      <c r="J1469" s="18"/>
      <c r="K1469" s="18"/>
      <c r="L1469" s="16"/>
      <c r="M1469" s="18"/>
      <c r="N1469" s="18"/>
    </row>
    <row r="1470" spans="1:14" x14ac:dyDescent="0.25">
      <c r="A1470" s="92">
        <v>45917</v>
      </c>
      <c r="B1470" s="51" t="s">
        <v>50</v>
      </c>
      <c r="C1470" s="52" t="s">
        <v>35</v>
      </c>
      <c r="D1470" s="52" t="s">
        <v>37</v>
      </c>
      <c r="E1470" s="92">
        <v>45919</v>
      </c>
      <c r="F1470" s="92">
        <v>47015</v>
      </c>
      <c r="G1470" s="16" t="s">
        <v>54</v>
      </c>
      <c r="H1470" s="20">
        <v>3.5</v>
      </c>
      <c r="I1470" s="19">
        <v>100000000000</v>
      </c>
      <c r="J1470" s="18">
        <v>4.3</v>
      </c>
      <c r="K1470" s="18">
        <v>5.8</v>
      </c>
      <c r="L1470" s="16">
        <v>40000000000</v>
      </c>
      <c r="M1470" s="18"/>
      <c r="N1470" s="18">
        <v>5.04</v>
      </c>
    </row>
    <row r="1471" spans="1:14" x14ac:dyDescent="0.25">
      <c r="A1471" s="92">
        <v>45918</v>
      </c>
      <c r="B1471" s="51" t="s">
        <v>49</v>
      </c>
      <c r="C1471" s="52" t="s">
        <v>35</v>
      </c>
      <c r="D1471" s="52" t="s">
        <v>12</v>
      </c>
      <c r="E1471" s="92">
        <v>45918</v>
      </c>
      <c r="F1471" s="92">
        <v>45925</v>
      </c>
      <c r="G1471" s="16">
        <v>1425000000000</v>
      </c>
      <c r="H1471" s="20">
        <v>1</v>
      </c>
      <c r="I1471" s="19">
        <v>1165000000000</v>
      </c>
      <c r="J1471" s="18">
        <v>0.5</v>
      </c>
      <c r="K1471" s="18">
        <v>1</v>
      </c>
      <c r="L1471" s="16">
        <v>1165000000000</v>
      </c>
      <c r="M1471" s="18">
        <v>1</v>
      </c>
      <c r="N1471" s="18">
        <v>0.79914163090128754</v>
      </c>
    </row>
    <row r="1472" spans="1:14" x14ac:dyDescent="0.25">
      <c r="A1472" s="92">
        <v>45918</v>
      </c>
      <c r="B1472" s="51" t="s">
        <v>49</v>
      </c>
      <c r="C1472" s="52" t="s">
        <v>35</v>
      </c>
      <c r="D1472" s="52" t="s">
        <v>13</v>
      </c>
      <c r="E1472" s="92">
        <v>45918</v>
      </c>
      <c r="F1472" s="92">
        <v>45932</v>
      </c>
      <c r="G1472" s="16"/>
      <c r="H1472" s="20"/>
      <c r="I1472" s="19"/>
      <c r="J1472" s="18"/>
      <c r="K1472" s="18"/>
      <c r="L1472" s="16"/>
      <c r="M1472" s="18"/>
      <c r="N1472" s="18"/>
    </row>
    <row r="1473" spans="1:14" x14ac:dyDescent="0.25">
      <c r="A1473" s="92">
        <v>45918</v>
      </c>
      <c r="B1473" s="51" t="s">
        <v>49</v>
      </c>
      <c r="C1473" s="52" t="s">
        <v>35</v>
      </c>
      <c r="D1473" s="52" t="s">
        <v>14</v>
      </c>
      <c r="E1473" s="92">
        <v>45918</v>
      </c>
      <c r="F1473" s="92">
        <v>45946</v>
      </c>
      <c r="G1473" s="16"/>
      <c r="H1473" s="20"/>
      <c r="I1473" s="19"/>
      <c r="J1473" s="18"/>
      <c r="K1473" s="18"/>
      <c r="L1473" s="16"/>
      <c r="M1473" s="18"/>
      <c r="N1473" s="18"/>
    </row>
    <row r="1474" spans="1:14" x14ac:dyDescent="0.25">
      <c r="A1474" s="92">
        <v>45918</v>
      </c>
      <c r="B1474" s="51" t="s">
        <v>49</v>
      </c>
      <c r="C1474" s="52" t="s">
        <v>35</v>
      </c>
      <c r="D1474" s="52" t="s">
        <v>15</v>
      </c>
      <c r="E1474" s="92">
        <v>45918</v>
      </c>
      <c r="F1474" s="92">
        <v>46009</v>
      </c>
      <c r="G1474" s="16">
        <v>50000000000</v>
      </c>
      <c r="H1474" s="20">
        <v>1.1499999999999999</v>
      </c>
      <c r="I1474" s="19">
        <v>10000000000</v>
      </c>
      <c r="J1474" s="18">
        <v>1.1499999999999999</v>
      </c>
      <c r="K1474" s="18">
        <v>1.1499999999999999</v>
      </c>
      <c r="L1474" s="16">
        <v>10000000000</v>
      </c>
      <c r="M1474" s="18">
        <v>1.1499999999999999</v>
      </c>
      <c r="N1474" s="18">
        <v>1.1499999999999999</v>
      </c>
    </row>
    <row r="1475" spans="1:14" x14ac:dyDescent="0.25">
      <c r="A1475" s="92">
        <v>45918</v>
      </c>
      <c r="B1475" s="51" t="s">
        <v>49</v>
      </c>
      <c r="C1475" s="52" t="s">
        <v>35</v>
      </c>
      <c r="D1475" s="52" t="s">
        <v>16</v>
      </c>
      <c r="E1475" s="92">
        <v>45918</v>
      </c>
      <c r="F1475" s="92">
        <v>46100</v>
      </c>
      <c r="G1475" s="16">
        <v>25000000000</v>
      </c>
      <c r="H1475" s="20">
        <v>1.3</v>
      </c>
      <c r="I1475" s="19">
        <v>21300000000</v>
      </c>
      <c r="J1475" s="18">
        <v>1</v>
      </c>
      <c r="K1475" s="18">
        <v>1.1000000000000001</v>
      </c>
      <c r="L1475" s="16">
        <v>21300000000</v>
      </c>
      <c r="M1475" s="18">
        <v>1.1000000000000001</v>
      </c>
      <c r="N1475" s="18">
        <v>1.0009389671361502</v>
      </c>
    </row>
    <row r="1476" spans="1:14" x14ac:dyDescent="0.25">
      <c r="A1476" s="92">
        <v>45918</v>
      </c>
      <c r="B1476" s="51" t="s">
        <v>49</v>
      </c>
      <c r="C1476" s="52" t="s">
        <v>35</v>
      </c>
      <c r="D1476" s="52" t="s">
        <v>17</v>
      </c>
      <c r="E1476" s="92">
        <v>45918</v>
      </c>
      <c r="F1476" s="92">
        <v>46282</v>
      </c>
      <c r="G1476" s="16"/>
      <c r="H1476" s="20"/>
      <c r="I1476" s="19"/>
      <c r="J1476" s="18"/>
      <c r="K1476" s="18"/>
      <c r="L1476" s="16"/>
      <c r="M1476" s="18"/>
      <c r="N1476" s="18"/>
    </row>
    <row r="1477" spans="1:14" x14ac:dyDescent="0.25">
      <c r="A1477" s="92">
        <v>45918</v>
      </c>
      <c r="B1477" s="51" t="s">
        <v>49</v>
      </c>
      <c r="C1477" s="52" t="s">
        <v>34</v>
      </c>
      <c r="D1477" s="52" t="s">
        <v>12</v>
      </c>
      <c r="E1477" s="92">
        <v>45918</v>
      </c>
      <c r="F1477" s="92">
        <v>45925</v>
      </c>
      <c r="G1477" s="16"/>
      <c r="H1477" s="20"/>
      <c r="I1477" s="19"/>
      <c r="J1477" s="18"/>
      <c r="K1477" s="18"/>
      <c r="L1477" s="16"/>
      <c r="M1477" s="18"/>
      <c r="N1477" s="18"/>
    </row>
    <row r="1478" spans="1:14" x14ac:dyDescent="0.25">
      <c r="A1478" s="92">
        <v>45918</v>
      </c>
      <c r="B1478" s="51" t="s">
        <v>49</v>
      </c>
      <c r="C1478" s="52" t="s">
        <v>34</v>
      </c>
      <c r="D1478" s="52" t="s">
        <v>13</v>
      </c>
      <c r="E1478" s="92">
        <v>45918</v>
      </c>
      <c r="F1478" s="92">
        <v>45932</v>
      </c>
      <c r="G1478" s="16"/>
      <c r="H1478" s="20"/>
      <c r="I1478" s="19"/>
      <c r="J1478" s="18"/>
      <c r="K1478" s="18"/>
      <c r="L1478" s="16"/>
      <c r="M1478" s="18"/>
      <c r="N1478" s="18"/>
    </row>
    <row r="1479" spans="1:14" x14ac:dyDescent="0.25">
      <c r="A1479" s="92">
        <v>45918</v>
      </c>
      <c r="B1479" s="51" t="s">
        <v>49</v>
      </c>
      <c r="C1479" s="52" t="s">
        <v>34</v>
      </c>
      <c r="D1479" s="52" t="s">
        <v>14</v>
      </c>
      <c r="E1479" s="92">
        <v>45918</v>
      </c>
      <c r="F1479" s="92">
        <v>45946</v>
      </c>
      <c r="G1479" s="16"/>
      <c r="H1479" s="20"/>
      <c r="I1479" s="19"/>
      <c r="J1479" s="18"/>
      <c r="K1479" s="18"/>
      <c r="L1479" s="16"/>
      <c r="M1479" s="18"/>
      <c r="N1479" s="18"/>
    </row>
    <row r="1480" spans="1:14" x14ac:dyDescent="0.25">
      <c r="A1480" s="92">
        <v>45918</v>
      </c>
      <c r="B1480" s="51" t="s">
        <v>49</v>
      </c>
      <c r="C1480" s="52" t="s">
        <v>34</v>
      </c>
      <c r="D1480" s="52" t="s">
        <v>15</v>
      </c>
      <c r="E1480" s="92">
        <v>45918</v>
      </c>
      <c r="F1480" s="92">
        <v>46009</v>
      </c>
      <c r="G1480" s="16">
        <v>30000000</v>
      </c>
      <c r="H1480" s="20">
        <v>0.9</v>
      </c>
      <c r="I1480" s="19">
        <v>29950000</v>
      </c>
      <c r="J1480" s="18">
        <v>0.01</v>
      </c>
      <c r="K1480" s="18">
        <v>0.24</v>
      </c>
      <c r="L1480" s="16">
        <v>29950000</v>
      </c>
      <c r="M1480" s="18">
        <v>0.24</v>
      </c>
      <c r="N1480" s="18">
        <v>0.16647078464106846</v>
      </c>
    </row>
    <row r="1481" spans="1:14" x14ac:dyDescent="0.25">
      <c r="A1481" s="92">
        <v>45918</v>
      </c>
      <c r="B1481" s="51" t="s">
        <v>49</v>
      </c>
      <c r="C1481" s="52" t="s">
        <v>34</v>
      </c>
      <c r="D1481" s="52" t="s">
        <v>16</v>
      </c>
      <c r="E1481" s="92">
        <v>45918</v>
      </c>
      <c r="F1481" s="92">
        <v>46100</v>
      </c>
      <c r="G1481" s="16">
        <v>30000000</v>
      </c>
      <c r="H1481" s="20">
        <v>1</v>
      </c>
      <c r="I1481" s="19">
        <v>54316000</v>
      </c>
      <c r="J1481" s="18">
        <v>0.5</v>
      </c>
      <c r="K1481" s="18">
        <v>1</v>
      </c>
      <c r="L1481" s="16">
        <v>30000000</v>
      </c>
      <c r="M1481" s="18">
        <v>0.9</v>
      </c>
      <c r="N1481" s="18">
        <v>0.844705059282716</v>
      </c>
    </row>
    <row r="1482" spans="1:14" x14ac:dyDescent="0.25">
      <c r="A1482" s="92">
        <v>45918</v>
      </c>
      <c r="B1482" s="51" t="s">
        <v>49</v>
      </c>
      <c r="C1482" s="52" t="s">
        <v>34</v>
      </c>
      <c r="D1482" s="52" t="s">
        <v>17</v>
      </c>
      <c r="E1482" s="92">
        <v>45918</v>
      </c>
      <c r="F1482" s="92">
        <v>46282</v>
      </c>
      <c r="G1482" s="16"/>
      <c r="H1482" s="20"/>
      <c r="I1482" s="19"/>
      <c r="J1482" s="18"/>
      <c r="K1482" s="18"/>
      <c r="L1482" s="16"/>
      <c r="M1482" s="18"/>
      <c r="N1482" s="18"/>
    </row>
    <row r="1483" spans="1:14" x14ac:dyDescent="0.25">
      <c r="A1483" s="92">
        <v>45925</v>
      </c>
      <c r="B1483" s="51" t="s">
        <v>49</v>
      </c>
      <c r="C1483" s="52" t="s">
        <v>35</v>
      </c>
      <c r="D1483" s="52" t="s">
        <v>12</v>
      </c>
      <c r="E1483" s="92">
        <v>45925</v>
      </c>
      <c r="F1483" s="92">
        <v>45932</v>
      </c>
      <c r="G1483" s="16">
        <v>1425000000000</v>
      </c>
      <c r="H1483" s="20">
        <v>1</v>
      </c>
      <c r="I1483" s="19">
        <v>858000000000</v>
      </c>
      <c r="J1483" s="18">
        <v>0.5</v>
      </c>
      <c r="K1483" s="18">
        <v>0.9</v>
      </c>
      <c r="L1483" s="16">
        <v>858000000000</v>
      </c>
      <c r="M1483" s="18">
        <v>0.9</v>
      </c>
      <c r="N1483" s="18">
        <v>0.79778554778554778</v>
      </c>
    </row>
    <row r="1484" spans="1:14" x14ac:dyDescent="0.25">
      <c r="A1484" s="92">
        <v>45925</v>
      </c>
      <c r="B1484" s="51" t="s">
        <v>49</v>
      </c>
      <c r="C1484" s="52" t="s">
        <v>35</v>
      </c>
      <c r="D1484" s="52" t="s">
        <v>13</v>
      </c>
      <c r="E1484" s="92">
        <v>45925</v>
      </c>
      <c r="F1484" s="92">
        <v>45939</v>
      </c>
      <c r="G1484" s="16"/>
      <c r="H1484" s="20"/>
      <c r="I1484" s="19"/>
      <c r="J1484" s="18"/>
      <c r="K1484" s="18"/>
      <c r="L1484" s="16"/>
      <c r="M1484" s="18"/>
      <c r="N1484" s="51"/>
    </row>
    <row r="1485" spans="1:14" x14ac:dyDescent="0.25">
      <c r="A1485" s="92">
        <v>45925</v>
      </c>
      <c r="B1485" s="51" t="s">
        <v>49</v>
      </c>
      <c r="C1485" s="52" t="s">
        <v>35</v>
      </c>
      <c r="D1485" s="52" t="s">
        <v>14</v>
      </c>
      <c r="E1485" s="92">
        <v>45925</v>
      </c>
      <c r="F1485" s="92">
        <v>45953</v>
      </c>
      <c r="G1485" s="16"/>
      <c r="H1485" s="20"/>
      <c r="I1485" s="19"/>
      <c r="J1485" s="18"/>
      <c r="K1485" s="18"/>
      <c r="L1485" s="16"/>
      <c r="M1485" s="18"/>
      <c r="N1485" s="18"/>
    </row>
    <row r="1486" spans="1:14" x14ac:dyDescent="0.25">
      <c r="A1486" s="92">
        <v>45925</v>
      </c>
      <c r="B1486" s="51" t="s">
        <v>49</v>
      </c>
      <c r="C1486" s="52" t="s">
        <v>35</v>
      </c>
      <c r="D1486" s="52" t="s">
        <v>15</v>
      </c>
      <c r="E1486" s="92">
        <v>45925</v>
      </c>
      <c r="F1486" s="92">
        <v>46016</v>
      </c>
      <c r="G1486" s="16">
        <v>50000000000</v>
      </c>
      <c r="H1486" s="20">
        <v>1.1499999999999999</v>
      </c>
      <c r="I1486" s="19">
        <v>20000000000</v>
      </c>
      <c r="J1486" s="18">
        <v>1.1499999999999999</v>
      </c>
      <c r="K1486" s="18">
        <v>1.1499999999999999</v>
      </c>
      <c r="L1486" s="16">
        <v>20000000000</v>
      </c>
      <c r="M1486" s="18">
        <v>1.1499999999999999</v>
      </c>
      <c r="N1486" s="18">
        <v>1.1499999999999999</v>
      </c>
    </row>
    <row r="1487" spans="1:14" x14ac:dyDescent="0.25">
      <c r="A1487" s="92">
        <v>45925</v>
      </c>
      <c r="B1487" s="51" t="s">
        <v>49</v>
      </c>
      <c r="C1487" s="52" t="s">
        <v>35</v>
      </c>
      <c r="D1487" s="52" t="s">
        <v>16</v>
      </c>
      <c r="E1487" s="92">
        <v>45925</v>
      </c>
      <c r="F1487" s="92">
        <v>46107</v>
      </c>
      <c r="G1487" s="16">
        <v>25000000000</v>
      </c>
      <c r="H1487" s="20">
        <v>1.3</v>
      </c>
      <c r="I1487" s="19">
        <v>2000000000</v>
      </c>
      <c r="J1487" s="18">
        <v>1.1499999999999999</v>
      </c>
      <c r="K1487" s="18">
        <v>1.1499999999999999</v>
      </c>
      <c r="L1487" s="16">
        <v>2000000000</v>
      </c>
      <c r="M1487" s="18">
        <v>1.1499999999999999</v>
      </c>
      <c r="N1487" s="18">
        <v>1.1499999999999999</v>
      </c>
    </row>
    <row r="1488" spans="1:14" x14ac:dyDescent="0.25">
      <c r="A1488" s="92">
        <v>45925</v>
      </c>
      <c r="B1488" s="51" t="s">
        <v>49</v>
      </c>
      <c r="C1488" s="52" t="s">
        <v>35</v>
      </c>
      <c r="D1488" s="52" t="s">
        <v>17</v>
      </c>
      <c r="E1488" s="92">
        <v>45925</v>
      </c>
      <c r="F1488" s="92">
        <v>46289</v>
      </c>
      <c r="G1488" s="16"/>
      <c r="H1488" s="20"/>
      <c r="I1488" s="19"/>
      <c r="J1488" s="18"/>
      <c r="K1488" s="18"/>
      <c r="L1488" s="16"/>
      <c r="M1488" s="18"/>
      <c r="N1488" s="18"/>
    </row>
    <row r="1489" spans="1:14" x14ac:dyDescent="0.25">
      <c r="A1489" s="92">
        <v>45925</v>
      </c>
      <c r="B1489" s="51" t="s">
        <v>49</v>
      </c>
      <c r="C1489" s="52" t="s">
        <v>34</v>
      </c>
      <c r="D1489" s="52" t="s">
        <v>12</v>
      </c>
      <c r="E1489" s="92">
        <v>45925</v>
      </c>
      <c r="F1489" s="92">
        <v>45932</v>
      </c>
      <c r="G1489" s="16"/>
      <c r="H1489" s="20"/>
      <c r="I1489" s="19"/>
      <c r="J1489" s="18"/>
      <c r="K1489" s="18"/>
      <c r="L1489" s="16"/>
      <c r="M1489" s="18"/>
      <c r="N1489" s="18"/>
    </row>
    <row r="1490" spans="1:14" x14ac:dyDescent="0.25">
      <c r="A1490" s="92">
        <v>45925</v>
      </c>
      <c r="B1490" s="51" t="s">
        <v>49</v>
      </c>
      <c r="C1490" s="52" t="s">
        <v>34</v>
      </c>
      <c r="D1490" s="52" t="s">
        <v>13</v>
      </c>
      <c r="E1490" s="92">
        <v>45925</v>
      </c>
      <c r="F1490" s="92">
        <v>45939</v>
      </c>
      <c r="G1490" s="16"/>
      <c r="H1490" s="20"/>
      <c r="I1490" s="19"/>
      <c r="J1490" s="18"/>
      <c r="K1490" s="18"/>
      <c r="L1490" s="16"/>
      <c r="M1490" s="18"/>
      <c r="N1490" s="18"/>
    </row>
    <row r="1491" spans="1:14" x14ac:dyDescent="0.25">
      <c r="A1491" s="92">
        <v>45925</v>
      </c>
      <c r="B1491" s="51" t="s">
        <v>49</v>
      </c>
      <c r="C1491" s="52" t="s">
        <v>34</v>
      </c>
      <c r="D1491" s="52" t="s">
        <v>14</v>
      </c>
      <c r="E1491" s="92">
        <v>45925</v>
      </c>
      <c r="F1491" s="92">
        <v>45953</v>
      </c>
      <c r="G1491" s="16"/>
      <c r="H1491" s="20"/>
      <c r="I1491" s="19"/>
      <c r="J1491" s="18"/>
      <c r="K1491" s="18"/>
      <c r="L1491" s="16"/>
      <c r="M1491" s="18"/>
      <c r="N1491" s="18"/>
    </row>
    <row r="1492" spans="1:14" x14ac:dyDescent="0.25">
      <c r="A1492" s="92">
        <v>45925</v>
      </c>
      <c r="B1492" s="51" t="s">
        <v>49</v>
      </c>
      <c r="C1492" s="52" t="s">
        <v>34</v>
      </c>
      <c r="D1492" s="52" t="s">
        <v>15</v>
      </c>
      <c r="E1492" s="92">
        <v>45925</v>
      </c>
      <c r="F1492" s="92">
        <v>46016</v>
      </c>
      <c r="G1492" s="16">
        <v>30000000</v>
      </c>
      <c r="H1492" s="20">
        <v>0.9</v>
      </c>
      <c r="I1492" s="19">
        <v>14000000</v>
      </c>
      <c r="J1492" s="18">
        <v>0.9</v>
      </c>
      <c r="K1492" s="18">
        <v>0.9</v>
      </c>
      <c r="L1492" s="16">
        <v>14000000</v>
      </c>
      <c r="M1492" s="18">
        <v>0.9</v>
      </c>
      <c r="N1492" s="18">
        <v>0.89999999999999991</v>
      </c>
    </row>
    <row r="1493" spans="1:14" x14ac:dyDescent="0.25">
      <c r="A1493" s="92">
        <v>45925</v>
      </c>
      <c r="B1493" s="51" t="s">
        <v>49</v>
      </c>
      <c r="C1493" s="52" t="s">
        <v>34</v>
      </c>
      <c r="D1493" s="52" t="s">
        <v>16</v>
      </c>
      <c r="E1493" s="92">
        <v>45925</v>
      </c>
      <c r="F1493" s="92">
        <v>46107</v>
      </c>
      <c r="G1493" s="16">
        <v>30000000</v>
      </c>
      <c r="H1493" s="20">
        <v>1</v>
      </c>
      <c r="I1493" s="19">
        <v>36316000</v>
      </c>
      <c r="J1493" s="18">
        <v>0.45</v>
      </c>
      <c r="K1493" s="18">
        <v>1</v>
      </c>
      <c r="L1493" s="16">
        <v>30000000</v>
      </c>
      <c r="M1493" s="18">
        <v>1</v>
      </c>
      <c r="N1493" s="18">
        <v>0.73560964863971812</v>
      </c>
    </row>
    <row r="1494" spans="1:14" x14ac:dyDescent="0.25">
      <c r="A1494" s="92">
        <v>45925</v>
      </c>
      <c r="B1494" s="51" t="s">
        <v>49</v>
      </c>
      <c r="C1494" s="52" t="s">
        <v>34</v>
      </c>
      <c r="D1494" s="52" t="s">
        <v>17</v>
      </c>
      <c r="E1494" s="92">
        <v>45925</v>
      </c>
      <c r="F1494" s="92">
        <v>46289</v>
      </c>
      <c r="G1494" s="16"/>
      <c r="H1494" s="20"/>
      <c r="I1494" s="19"/>
      <c r="J1494" s="18"/>
      <c r="K1494" s="18"/>
      <c r="L1494" s="16"/>
      <c r="M1494" s="18"/>
      <c r="N1494" s="18"/>
    </row>
    <row r="1495" spans="1:14" x14ac:dyDescent="0.25">
      <c r="A1495" s="92">
        <v>45932</v>
      </c>
      <c r="B1495" s="51" t="s">
        <v>49</v>
      </c>
      <c r="C1495" s="52" t="s">
        <v>35</v>
      </c>
      <c r="D1495" s="52" t="s">
        <v>12</v>
      </c>
      <c r="E1495" s="92">
        <v>45932</v>
      </c>
      <c r="F1495" s="92">
        <v>45939</v>
      </c>
      <c r="G1495" s="16">
        <v>1440000000000</v>
      </c>
      <c r="H1495" s="20">
        <v>1</v>
      </c>
      <c r="I1495" s="19">
        <v>1044000000000</v>
      </c>
      <c r="J1495" s="18">
        <v>0.5</v>
      </c>
      <c r="K1495" s="18">
        <v>1</v>
      </c>
      <c r="L1495" s="16">
        <v>1044000000000</v>
      </c>
      <c r="M1495" s="18">
        <v>1</v>
      </c>
      <c r="N1495" s="18">
        <v>0.82040229885057481</v>
      </c>
    </row>
    <row r="1496" spans="1:14" x14ac:dyDescent="0.25">
      <c r="A1496" s="92">
        <v>45932</v>
      </c>
      <c r="B1496" s="51" t="s">
        <v>49</v>
      </c>
      <c r="C1496" s="52" t="s">
        <v>35</v>
      </c>
      <c r="D1496" s="52" t="s">
        <v>13</v>
      </c>
      <c r="E1496" s="92">
        <v>45932</v>
      </c>
      <c r="F1496" s="92">
        <v>45946</v>
      </c>
      <c r="G1496" s="16"/>
      <c r="H1496" s="20"/>
      <c r="I1496" s="19"/>
      <c r="J1496" s="18"/>
      <c r="K1496" s="18"/>
      <c r="L1496" s="16"/>
      <c r="M1496" s="18"/>
      <c r="N1496" s="18"/>
    </row>
    <row r="1497" spans="1:14" x14ac:dyDescent="0.25">
      <c r="A1497" s="92">
        <v>45932</v>
      </c>
      <c r="B1497" s="51" t="s">
        <v>49</v>
      </c>
      <c r="C1497" s="52" t="s">
        <v>35</v>
      </c>
      <c r="D1497" s="52" t="s">
        <v>14</v>
      </c>
      <c r="E1497" s="92">
        <v>45932</v>
      </c>
      <c r="F1497" s="92">
        <v>45960</v>
      </c>
      <c r="G1497" s="16"/>
      <c r="H1497" s="20"/>
      <c r="I1497" s="19"/>
      <c r="J1497" s="18"/>
      <c r="K1497" s="18"/>
      <c r="L1497" s="16"/>
      <c r="M1497" s="18"/>
      <c r="N1497" s="18"/>
    </row>
    <row r="1498" spans="1:14" x14ac:dyDescent="0.25">
      <c r="A1498" s="92">
        <v>45932</v>
      </c>
      <c r="B1498" s="51" t="s">
        <v>49</v>
      </c>
      <c r="C1498" s="52" t="s">
        <v>35</v>
      </c>
      <c r="D1498" s="52" t="s">
        <v>15</v>
      </c>
      <c r="E1498" s="92">
        <v>45932</v>
      </c>
      <c r="F1498" s="92">
        <v>46023</v>
      </c>
      <c r="G1498" s="16">
        <v>50000000000</v>
      </c>
      <c r="H1498" s="20">
        <v>1.1499999999999999</v>
      </c>
      <c r="I1498" s="19">
        <v>500000000</v>
      </c>
      <c r="J1498" s="18">
        <v>0.5</v>
      </c>
      <c r="K1498" s="18">
        <v>0.5</v>
      </c>
      <c r="L1498" s="16">
        <v>500000000</v>
      </c>
      <c r="M1498" s="18">
        <v>0.5</v>
      </c>
      <c r="N1498" s="18">
        <v>0.5</v>
      </c>
    </row>
    <row r="1499" spans="1:14" x14ac:dyDescent="0.25">
      <c r="A1499" s="92">
        <v>45932</v>
      </c>
      <c r="B1499" s="51" t="s">
        <v>49</v>
      </c>
      <c r="C1499" s="52" t="s">
        <v>35</v>
      </c>
      <c r="D1499" s="52" t="s">
        <v>16</v>
      </c>
      <c r="E1499" s="92">
        <v>45932</v>
      </c>
      <c r="F1499" s="92">
        <v>46114</v>
      </c>
      <c r="G1499" s="16">
        <v>10000000000</v>
      </c>
      <c r="H1499" s="20">
        <v>1.3</v>
      </c>
      <c r="I1499" s="19">
        <v>3200000000</v>
      </c>
      <c r="J1499" s="18">
        <v>1.1000000000000001</v>
      </c>
      <c r="K1499" s="18">
        <v>1.3</v>
      </c>
      <c r="L1499" s="16">
        <v>3200000000</v>
      </c>
      <c r="M1499" s="18">
        <v>1.3</v>
      </c>
      <c r="N1499" s="18">
        <v>1.2875000000000001</v>
      </c>
    </row>
    <row r="1500" spans="1:14" x14ac:dyDescent="0.25">
      <c r="A1500" s="92">
        <v>45932</v>
      </c>
      <c r="B1500" s="51" t="s">
        <v>49</v>
      </c>
      <c r="C1500" s="52" t="s">
        <v>35</v>
      </c>
      <c r="D1500" s="52" t="s">
        <v>17</v>
      </c>
      <c r="E1500" s="92">
        <v>45932</v>
      </c>
      <c r="F1500" s="92">
        <v>46296</v>
      </c>
      <c r="G1500" s="16"/>
      <c r="H1500" s="20"/>
      <c r="I1500" s="19"/>
      <c r="J1500" s="18"/>
      <c r="K1500" s="18"/>
      <c r="L1500" s="16"/>
      <c r="M1500" s="18"/>
      <c r="N1500" s="18"/>
    </row>
    <row r="1501" spans="1:14" x14ac:dyDescent="0.25">
      <c r="A1501" s="92">
        <v>45932</v>
      </c>
      <c r="B1501" s="51" t="s">
        <v>49</v>
      </c>
      <c r="C1501" s="52" t="s">
        <v>34</v>
      </c>
      <c r="D1501" s="52" t="s">
        <v>12</v>
      </c>
      <c r="E1501" s="92">
        <v>45932</v>
      </c>
      <c r="F1501" s="92">
        <v>45939</v>
      </c>
      <c r="G1501" s="16"/>
      <c r="H1501" s="20"/>
      <c r="I1501" s="19"/>
      <c r="J1501" s="18"/>
      <c r="K1501" s="18"/>
      <c r="L1501" s="16"/>
      <c r="M1501" s="18"/>
      <c r="N1501" s="18"/>
    </row>
    <row r="1502" spans="1:14" x14ac:dyDescent="0.25">
      <c r="A1502" s="92">
        <v>45932</v>
      </c>
      <c r="B1502" s="51" t="s">
        <v>49</v>
      </c>
      <c r="C1502" s="52" t="s">
        <v>34</v>
      </c>
      <c r="D1502" s="52" t="s">
        <v>13</v>
      </c>
      <c r="E1502" s="92">
        <v>45932</v>
      </c>
      <c r="F1502" s="92">
        <v>45946</v>
      </c>
      <c r="G1502" s="16"/>
      <c r="H1502" s="20"/>
      <c r="I1502" s="19"/>
      <c r="J1502" s="18"/>
      <c r="K1502" s="18"/>
      <c r="L1502" s="16"/>
      <c r="M1502" s="18"/>
      <c r="N1502" s="18"/>
    </row>
    <row r="1503" spans="1:14" x14ac:dyDescent="0.25">
      <c r="A1503" s="92">
        <v>45932</v>
      </c>
      <c r="B1503" s="51" t="s">
        <v>49</v>
      </c>
      <c r="C1503" s="52" t="s">
        <v>34</v>
      </c>
      <c r="D1503" s="52" t="s">
        <v>14</v>
      </c>
      <c r="E1503" s="92">
        <v>45932</v>
      </c>
      <c r="F1503" s="92">
        <v>45960</v>
      </c>
      <c r="G1503" s="16"/>
      <c r="H1503" s="20"/>
      <c r="I1503" s="19"/>
      <c r="J1503" s="18"/>
      <c r="K1503" s="18"/>
      <c r="L1503" s="16"/>
      <c r="M1503" s="18"/>
      <c r="N1503" s="18"/>
    </row>
    <row r="1504" spans="1:14" x14ac:dyDescent="0.25">
      <c r="A1504" s="92">
        <v>45932</v>
      </c>
      <c r="B1504" s="51" t="s">
        <v>49</v>
      </c>
      <c r="C1504" s="52" t="s">
        <v>34</v>
      </c>
      <c r="D1504" s="52" t="s">
        <v>15</v>
      </c>
      <c r="E1504" s="92">
        <v>45932</v>
      </c>
      <c r="F1504" s="92">
        <v>46023</v>
      </c>
      <c r="G1504" s="16">
        <v>30000000</v>
      </c>
      <c r="H1504" s="20">
        <v>0.9</v>
      </c>
      <c r="I1504" s="19">
        <v>40200000</v>
      </c>
      <c r="J1504" s="18">
        <v>0.2</v>
      </c>
      <c r="K1504" s="18">
        <v>0.9</v>
      </c>
      <c r="L1504" s="16">
        <v>30000000</v>
      </c>
      <c r="M1504" s="18">
        <v>0.25</v>
      </c>
      <c r="N1504" s="18">
        <v>0.30820895522388059</v>
      </c>
    </row>
    <row r="1505" spans="1:14" x14ac:dyDescent="0.25">
      <c r="A1505" s="92">
        <v>45932</v>
      </c>
      <c r="B1505" s="51" t="s">
        <v>49</v>
      </c>
      <c r="C1505" s="52" t="s">
        <v>34</v>
      </c>
      <c r="D1505" s="52" t="s">
        <v>16</v>
      </c>
      <c r="E1505" s="92">
        <v>45932</v>
      </c>
      <c r="F1505" s="92">
        <v>46114</v>
      </c>
      <c r="G1505" s="16">
        <v>30000000</v>
      </c>
      <c r="H1505" s="20">
        <v>1</v>
      </c>
      <c r="I1505" s="19">
        <v>43000000</v>
      </c>
      <c r="J1505" s="18">
        <v>0.69</v>
      </c>
      <c r="K1505" s="18">
        <v>1</v>
      </c>
      <c r="L1505" s="16">
        <v>30000000</v>
      </c>
      <c r="M1505" s="18">
        <v>0.88</v>
      </c>
      <c r="N1505" s="18">
        <v>0.8</v>
      </c>
    </row>
    <row r="1506" spans="1:14" x14ac:dyDescent="0.25">
      <c r="A1506" s="92">
        <v>45932</v>
      </c>
      <c r="B1506" s="51" t="s">
        <v>49</v>
      </c>
      <c r="C1506" s="52" t="s">
        <v>34</v>
      </c>
      <c r="D1506" s="52" t="s">
        <v>17</v>
      </c>
      <c r="E1506" s="92">
        <v>45932</v>
      </c>
      <c r="F1506" s="92">
        <v>46296</v>
      </c>
      <c r="G1506" s="16"/>
      <c r="H1506" s="20"/>
      <c r="I1506" s="19"/>
      <c r="J1506" s="18"/>
      <c r="K1506" s="18"/>
      <c r="L1506" s="16"/>
      <c r="M1506" s="18"/>
      <c r="N1506" s="18"/>
    </row>
    <row r="1507" spans="1:14" x14ac:dyDescent="0.25">
      <c r="A1507" s="92">
        <v>45939</v>
      </c>
      <c r="B1507" s="51" t="s">
        <v>49</v>
      </c>
      <c r="C1507" s="52" t="s">
        <v>35</v>
      </c>
      <c r="D1507" s="52" t="s">
        <v>12</v>
      </c>
      <c r="E1507" s="92">
        <v>45939</v>
      </c>
      <c r="F1507" s="92">
        <v>45946</v>
      </c>
      <c r="G1507" s="16">
        <v>1440000000000</v>
      </c>
      <c r="H1507" s="20">
        <v>1</v>
      </c>
      <c r="I1507" s="19">
        <v>1347440000000</v>
      </c>
      <c r="J1507" s="18">
        <v>0.75</v>
      </c>
      <c r="K1507" s="18">
        <v>1</v>
      </c>
      <c r="L1507" s="16">
        <v>1347440000000</v>
      </c>
      <c r="M1507" s="18">
        <v>1</v>
      </c>
      <c r="N1507" s="18">
        <v>0.84576975598171333</v>
      </c>
    </row>
    <row r="1508" spans="1:14" x14ac:dyDescent="0.25">
      <c r="A1508" s="92">
        <v>45939</v>
      </c>
      <c r="B1508" s="51" t="s">
        <v>49</v>
      </c>
      <c r="C1508" s="52" t="s">
        <v>35</v>
      </c>
      <c r="D1508" s="52" t="s">
        <v>13</v>
      </c>
      <c r="E1508" s="92">
        <v>45939</v>
      </c>
      <c r="F1508" s="92">
        <v>45953</v>
      </c>
      <c r="G1508" s="16"/>
      <c r="H1508" s="20"/>
      <c r="I1508" s="19"/>
      <c r="J1508" s="18"/>
      <c r="K1508" s="18"/>
      <c r="L1508" s="16"/>
      <c r="M1508" s="18"/>
      <c r="N1508" s="102"/>
    </row>
    <row r="1509" spans="1:14" x14ac:dyDescent="0.25">
      <c r="A1509" s="92">
        <v>45939</v>
      </c>
      <c r="B1509" s="51" t="s">
        <v>49</v>
      </c>
      <c r="C1509" s="52" t="s">
        <v>35</v>
      </c>
      <c r="D1509" s="52" t="s">
        <v>14</v>
      </c>
      <c r="E1509" s="92">
        <v>45939</v>
      </c>
      <c r="F1509" s="92">
        <v>45967</v>
      </c>
      <c r="G1509" s="16"/>
      <c r="H1509" s="20"/>
      <c r="I1509" s="19"/>
      <c r="J1509" s="18"/>
      <c r="K1509" s="18"/>
      <c r="L1509" s="16"/>
      <c r="M1509" s="18"/>
      <c r="N1509" s="18"/>
    </row>
    <row r="1510" spans="1:14" x14ac:dyDescent="0.25">
      <c r="A1510" s="92">
        <v>45939</v>
      </c>
      <c r="B1510" s="51" t="s">
        <v>49</v>
      </c>
      <c r="C1510" s="52" t="s">
        <v>35</v>
      </c>
      <c r="D1510" s="52" t="s">
        <v>15</v>
      </c>
      <c r="E1510" s="92">
        <v>45939</v>
      </c>
      <c r="F1510" s="92">
        <v>46030</v>
      </c>
      <c r="G1510" s="16">
        <v>50000000000</v>
      </c>
      <c r="H1510" s="20">
        <v>1.1499999999999999</v>
      </c>
      <c r="I1510" s="19">
        <v>2000000000</v>
      </c>
      <c r="J1510" s="18">
        <v>0.4</v>
      </c>
      <c r="K1510" s="18">
        <v>1.1000000000000001</v>
      </c>
      <c r="L1510" s="16">
        <v>2000000000</v>
      </c>
      <c r="M1510" s="18">
        <v>1.1000000000000001</v>
      </c>
      <c r="N1510" s="18">
        <v>0.81999999999999984</v>
      </c>
    </row>
    <row r="1511" spans="1:14" x14ac:dyDescent="0.25">
      <c r="A1511" s="92">
        <v>45939</v>
      </c>
      <c r="B1511" s="51" t="s">
        <v>49</v>
      </c>
      <c r="C1511" s="52" t="s">
        <v>35</v>
      </c>
      <c r="D1511" s="52" t="s">
        <v>16</v>
      </c>
      <c r="E1511" s="92">
        <v>45939</v>
      </c>
      <c r="F1511" s="92">
        <v>46121</v>
      </c>
      <c r="G1511" s="16">
        <v>10000000000</v>
      </c>
      <c r="H1511" s="20">
        <v>1.3</v>
      </c>
      <c r="I1511" s="19"/>
      <c r="J1511" s="18"/>
      <c r="K1511" s="18"/>
      <c r="L1511" s="16"/>
      <c r="M1511" s="18"/>
      <c r="N1511" s="18"/>
    </row>
    <row r="1512" spans="1:14" x14ac:dyDescent="0.25">
      <c r="A1512" s="92">
        <v>45939</v>
      </c>
      <c r="B1512" s="51" t="s">
        <v>49</v>
      </c>
      <c r="C1512" s="52" t="s">
        <v>35</v>
      </c>
      <c r="D1512" s="52" t="s">
        <v>17</v>
      </c>
      <c r="E1512" s="92">
        <v>45939</v>
      </c>
      <c r="F1512" s="92">
        <v>46303</v>
      </c>
      <c r="G1512" s="16"/>
      <c r="H1512" s="20"/>
      <c r="I1512" s="19"/>
      <c r="J1512" s="18"/>
      <c r="K1512" s="18"/>
      <c r="L1512" s="16"/>
      <c r="M1512" s="18"/>
      <c r="N1512" s="18"/>
    </row>
    <row r="1513" spans="1:14" x14ac:dyDescent="0.25">
      <c r="A1513" s="92">
        <v>45939</v>
      </c>
      <c r="B1513" s="51" t="s">
        <v>49</v>
      </c>
      <c r="C1513" s="52" t="s">
        <v>34</v>
      </c>
      <c r="D1513" s="52" t="s">
        <v>12</v>
      </c>
      <c r="E1513" s="92">
        <v>45939</v>
      </c>
      <c r="F1513" s="92">
        <v>45946</v>
      </c>
      <c r="G1513" s="16"/>
      <c r="H1513" s="20"/>
      <c r="I1513" s="19"/>
      <c r="J1513" s="18"/>
      <c r="K1513" s="18"/>
      <c r="L1513" s="16"/>
      <c r="M1513" s="18"/>
      <c r="N1513" s="18"/>
    </row>
    <row r="1514" spans="1:14" x14ac:dyDescent="0.25">
      <c r="A1514" s="92">
        <v>45939</v>
      </c>
      <c r="B1514" s="51" t="s">
        <v>49</v>
      </c>
      <c r="C1514" s="52" t="s">
        <v>34</v>
      </c>
      <c r="D1514" s="52" t="s">
        <v>13</v>
      </c>
      <c r="E1514" s="92">
        <v>45939</v>
      </c>
      <c r="F1514" s="92">
        <v>45953</v>
      </c>
      <c r="G1514" s="16"/>
      <c r="H1514" s="20"/>
      <c r="I1514" s="19"/>
      <c r="J1514" s="18"/>
      <c r="K1514" s="18"/>
      <c r="L1514" s="16"/>
      <c r="M1514" s="18"/>
      <c r="N1514" s="18"/>
    </row>
    <row r="1515" spans="1:14" x14ac:dyDescent="0.25">
      <c r="A1515" s="92">
        <v>45939</v>
      </c>
      <c r="B1515" s="51" t="s">
        <v>49</v>
      </c>
      <c r="C1515" s="52" t="s">
        <v>34</v>
      </c>
      <c r="D1515" s="52" t="s">
        <v>14</v>
      </c>
      <c r="E1515" s="92">
        <v>45939</v>
      </c>
      <c r="F1515" s="92">
        <v>45967</v>
      </c>
      <c r="G1515" s="16"/>
      <c r="H1515" s="20"/>
      <c r="I1515" s="19"/>
      <c r="J1515" s="18"/>
      <c r="K1515" s="18"/>
      <c r="L1515" s="16"/>
      <c r="M1515" s="18"/>
      <c r="N1515" s="18"/>
    </row>
    <row r="1516" spans="1:14" x14ac:dyDescent="0.25">
      <c r="A1516" s="92">
        <v>45939</v>
      </c>
      <c r="B1516" s="51" t="s">
        <v>49</v>
      </c>
      <c r="C1516" s="52" t="s">
        <v>34</v>
      </c>
      <c r="D1516" s="52" t="s">
        <v>15</v>
      </c>
      <c r="E1516" s="92">
        <v>45939</v>
      </c>
      <c r="F1516" s="92">
        <v>46030</v>
      </c>
      <c r="G1516" s="16">
        <v>30000000</v>
      </c>
      <c r="H1516" s="20">
        <v>0.9</v>
      </c>
      <c r="I1516" s="19">
        <v>54720000</v>
      </c>
      <c r="J1516" s="18">
        <v>0.1</v>
      </c>
      <c r="K1516" s="18">
        <v>0.8</v>
      </c>
      <c r="L1516" s="16">
        <v>30000000</v>
      </c>
      <c r="M1516" s="18">
        <v>0.24</v>
      </c>
      <c r="N1516" s="18">
        <v>0.23221856725146195</v>
      </c>
    </row>
    <row r="1517" spans="1:14" x14ac:dyDescent="0.25">
      <c r="A1517" s="92">
        <v>45939</v>
      </c>
      <c r="B1517" s="51" t="s">
        <v>49</v>
      </c>
      <c r="C1517" s="52" t="s">
        <v>34</v>
      </c>
      <c r="D1517" s="52" t="s">
        <v>16</v>
      </c>
      <c r="E1517" s="92">
        <v>45939</v>
      </c>
      <c r="F1517" s="92">
        <v>46121</v>
      </c>
      <c r="G1517" s="16">
        <v>30000000</v>
      </c>
      <c r="H1517" s="20">
        <v>1</v>
      </c>
      <c r="I1517" s="19">
        <v>75100000</v>
      </c>
      <c r="J1517" s="18">
        <v>0.7</v>
      </c>
      <c r="K1517" s="18">
        <v>0.9</v>
      </c>
      <c r="L1517" s="16">
        <v>30000000</v>
      </c>
      <c r="M1517" s="18">
        <v>0.88</v>
      </c>
      <c r="N1517" s="18">
        <v>0.83687083888149139</v>
      </c>
    </row>
    <row r="1518" spans="1:14" x14ac:dyDescent="0.25">
      <c r="A1518" s="92">
        <v>45939</v>
      </c>
      <c r="B1518" s="51" t="s">
        <v>49</v>
      </c>
      <c r="C1518" s="52" t="s">
        <v>34</v>
      </c>
      <c r="D1518" s="52" t="s">
        <v>17</v>
      </c>
      <c r="E1518" s="92">
        <v>45939</v>
      </c>
      <c r="F1518" s="92">
        <v>46303</v>
      </c>
      <c r="G1518" s="16"/>
      <c r="H1518" s="20"/>
      <c r="I1518" s="19"/>
      <c r="J1518" s="18"/>
      <c r="K1518" s="18"/>
      <c r="L1518" s="16"/>
      <c r="M1518" s="18"/>
      <c r="N1518" s="18"/>
    </row>
    <row r="1519" spans="1:14" x14ac:dyDescent="0.25">
      <c r="A1519" s="92">
        <v>45946</v>
      </c>
      <c r="B1519" s="51" t="s">
        <v>49</v>
      </c>
      <c r="C1519" s="52" t="s">
        <v>35</v>
      </c>
      <c r="D1519" s="52" t="s">
        <v>12</v>
      </c>
      <c r="E1519" s="92">
        <v>45946</v>
      </c>
      <c r="F1519" s="92">
        <v>45953</v>
      </c>
      <c r="G1519" s="16">
        <v>1440000000000</v>
      </c>
      <c r="H1519" s="20">
        <v>1</v>
      </c>
      <c r="I1519" s="19">
        <v>1428000000000</v>
      </c>
      <c r="J1519" s="18"/>
      <c r="K1519" s="18">
        <v>1</v>
      </c>
      <c r="L1519" s="16">
        <v>1428000000000</v>
      </c>
      <c r="M1519" s="18">
        <v>1</v>
      </c>
      <c r="N1519" s="18">
        <v>0.83074229691876744</v>
      </c>
    </row>
    <row r="1520" spans="1:14" x14ac:dyDescent="0.25">
      <c r="A1520" s="92">
        <v>45946</v>
      </c>
      <c r="B1520" s="51" t="s">
        <v>49</v>
      </c>
      <c r="C1520" s="52" t="s">
        <v>35</v>
      </c>
      <c r="D1520" s="52" t="s">
        <v>13</v>
      </c>
      <c r="E1520" s="92">
        <v>45946</v>
      </c>
      <c r="F1520" s="92">
        <v>45960</v>
      </c>
      <c r="G1520" s="16"/>
      <c r="H1520" s="20"/>
      <c r="I1520" s="19"/>
      <c r="J1520" s="18"/>
      <c r="K1520" s="18"/>
      <c r="L1520" s="16"/>
      <c r="M1520" s="18"/>
      <c r="N1520" s="18"/>
    </row>
    <row r="1521" spans="1:14" x14ac:dyDescent="0.25">
      <c r="A1521" s="92">
        <v>45946</v>
      </c>
      <c r="B1521" s="51" t="s">
        <v>49</v>
      </c>
      <c r="C1521" s="52" t="s">
        <v>35</v>
      </c>
      <c r="D1521" s="52" t="s">
        <v>14</v>
      </c>
      <c r="E1521" s="92">
        <v>45946</v>
      </c>
      <c r="F1521" s="92">
        <v>45974</v>
      </c>
      <c r="G1521" s="16"/>
      <c r="H1521" s="20"/>
      <c r="I1521" s="19"/>
      <c r="J1521" s="18"/>
      <c r="K1521" s="18"/>
      <c r="L1521" s="16"/>
      <c r="M1521" s="18"/>
      <c r="N1521" s="18"/>
    </row>
    <row r="1522" spans="1:14" x14ac:dyDescent="0.25">
      <c r="A1522" s="92">
        <v>45946</v>
      </c>
      <c r="B1522" s="51" t="s">
        <v>49</v>
      </c>
      <c r="C1522" s="52" t="s">
        <v>35</v>
      </c>
      <c r="D1522" s="52" t="s">
        <v>15</v>
      </c>
      <c r="E1522" s="92">
        <v>45946</v>
      </c>
      <c r="F1522" s="92">
        <v>46037</v>
      </c>
      <c r="G1522" s="16">
        <v>50000000000</v>
      </c>
      <c r="H1522" s="20">
        <v>1.1499999999999999</v>
      </c>
      <c r="I1522" s="19">
        <v>21400000000</v>
      </c>
      <c r="J1522" s="18">
        <v>0.5</v>
      </c>
      <c r="K1522" s="18">
        <v>1.1499999999999999</v>
      </c>
      <c r="L1522" s="16">
        <v>21400000000</v>
      </c>
      <c r="M1522" s="18">
        <v>1.1499999999999999</v>
      </c>
      <c r="N1522" s="18">
        <v>1.1074766355140186</v>
      </c>
    </row>
    <row r="1523" spans="1:14" x14ac:dyDescent="0.25">
      <c r="A1523" s="92">
        <v>45946</v>
      </c>
      <c r="B1523" s="51" t="s">
        <v>49</v>
      </c>
      <c r="C1523" s="52" t="s">
        <v>35</v>
      </c>
      <c r="D1523" s="52" t="s">
        <v>16</v>
      </c>
      <c r="E1523" s="92">
        <v>45946</v>
      </c>
      <c r="F1523" s="92">
        <v>46128</v>
      </c>
      <c r="G1523" s="16">
        <v>10000000000</v>
      </c>
      <c r="H1523" s="20">
        <v>1.3</v>
      </c>
      <c r="I1523" s="19">
        <v>1200000000</v>
      </c>
      <c r="J1523" s="18">
        <v>1.2</v>
      </c>
      <c r="K1523" s="18">
        <v>1.3</v>
      </c>
      <c r="L1523" s="16">
        <v>1200000000</v>
      </c>
      <c r="M1523" s="18">
        <v>1.3</v>
      </c>
      <c r="N1523" s="18">
        <v>1.2166666666666666</v>
      </c>
    </row>
    <row r="1524" spans="1:14" x14ac:dyDescent="0.25">
      <c r="A1524" s="92">
        <v>45946</v>
      </c>
      <c r="B1524" s="51" t="s">
        <v>49</v>
      </c>
      <c r="C1524" s="52" t="s">
        <v>35</v>
      </c>
      <c r="D1524" s="52" t="s">
        <v>17</v>
      </c>
      <c r="E1524" s="92">
        <v>45946</v>
      </c>
      <c r="F1524" s="92">
        <v>46310</v>
      </c>
      <c r="G1524" s="16"/>
      <c r="H1524" s="20"/>
      <c r="I1524" s="19"/>
      <c r="J1524" s="18"/>
      <c r="K1524" s="18"/>
      <c r="L1524" s="16"/>
      <c r="M1524" s="18"/>
      <c r="N1524" s="18"/>
    </row>
    <row r="1525" spans="1:14" x14ac:dyDescent="0.25">
      <c r="A1525" s="92">
        <v>45946</v>
      </c>
      <c r="B1525" s="51" t="s">
        <v>49</v>
      </c>
      <c r="C1525" s="52" t="s">
        <v>34</v>
      </c>
      <c r="D1525" s="52" t="s">
        <v>12</v>
      </c>
      <c r="E1525" s="92">
        <v>45946</v>
      </c>
      <c r="F1525" s="92">
        <v>45953</v>
      </c>
      <c r="G1525" s="16"/>
      <c r="H1525" s="20"/>
      <c r="I1525" s="19"/>
      <c r="J1525" s="18"/>
      <c r="K1525" s="18"/>
      <c r="L1525" s="16"/>
      <c r="M1525" s="18"/>
      <c r="N1525" s="18"/>
    </row>
    <row r="1526" spans="1:14" x14ac:dyDescent="0.25">
      <c r="A1526" s="92">
        <v>45946</v>
      </c>
      <c r="B1526" s="51" t="s">
        <v>49</v>
      </c>
      <c r="C1526" s="52" t="s">
        <v>34</v>
      </c>
      <c r="D1526" s="52" t="s">
        <v>13</v>
      </c>
      <c r="E1526" s="92">
        <v>45946</v>
      </c>
      <c r="F1526" s="92">
        <v>45960</v>
      </c>
      <c r="G1526" s="16"/>
      <c r="H1526" s="20"/>
      <c r="I1526" s="19"/>
      <c r="J1526" s="18"/>
      <c r="K1526" s="18"/>
      <c r="L1526" s="16"/>
      <c r="M1526" s="18"/>
      <c r="N1526" s="18"/>
    </row>
    <row r="1527" spans="1:14" x14ac:dyDescent="0.25">
      <c r="A1527" s="92">
        <v>45946</v>
      </c>
      <c r="B1527" s="51" t="s">
        <v>49</v>
      </c>
      <c r="C1527" s="52" t="s">
        <v>34</v>
      </c>
      <c r="D1527" s="52" t="s">
        <v>14</v>
      </c>
      <c r="E1527" s="92">
        <v>45946</v>
      </c>
      <c r="F1527" s="92">
        <v>45974</v>
      </c>
      <c r="G1527" s="16"/>
      <c r="H1527" s="20"/>
      <c r="I1527" s="19"/>
      <c r="J1527" s="18"/>
      <c r="K1527" s="18"/>
      <c r="L1527" s="16"/>
      <c r="M1527" s="18"/>
      <c r="N1527" s="18"/>
    </row>
    <row r="1528" spans="1:14" x14ac:dyDescent="0.25">
      <c r="A1528" s="92">
        <v>45946</v>
      </c>
      <c r="B1528" s="51" t="s">
        <v>49</v>
      </c>
      <c r="C1528" s="52" t="s">
        <v>34</v>
      </c>
      <c r="D1528" s="52" t="s">
        <v>15</v>
      </c>
      <c r="E1528" s="92">
        <v>45946</v>
      </c>
      <c r="F1528" s="92">
        <v>46037</v>
      </c>
      <c r="G1528" s="16">
        <v>30000000</v>
      </c>
      <c r="H1528" s="20">
        <v>0.9</v>
      </c>
      <c r="I1528" s="19">
        <v>31300000</v>
      </c>
      <c r="J1528" s="18">
        <v>0.1</v>
      </c>
      <c r="K1528" s="18">
        <v>0.24</v>
      </c>
      <c r="L1528" s="16">
        <v>30000000</v>
      </c>
      <c r="M1528" s="18">
        <v>0.24</v>
      </c>
      <c r="N1528" s="18">
        <v>0.19942492012779553</v>
      </c>
    </row>
    <row r="1529" spans="1:14" x14ac:dyDescent="0.25">
      <c r="A1529" s="92">
        <v>45946</v>
      </c>
      <c r="B1529" s="51" t="s">
        <v>49</v>
      </c>
      <c r="C1529" s="52" t="s">
        <v>34</v>
      </c>
      <c r="D1529" s="52" t="s">
        <v>16</v>
      </c>
      <c r="E1529" s="92">
        <v>45946</v>
      </c>
      <c r="F1529" s="92">
        <v>46128</v>
      </c>
      <c r="G1529" s="16">
        <v>30000000</v>
      </c>
      <c r="H1529" s="20">
        <v>1</v>
      </c>
      <c r="I1529" s="19">
        <v>40500000</v>
      </c>
      <c r="J1529" s="18">
        <v>0.65</v>
      </c>
      <c r="K1529" s="18">
        <v>0.9</v>
      </c>
      <c r="L1529" s="16">
        <v>30000000</v>
      </c>
      <c r="M1529" s="18">
        <v>0.89</v>
      </c>
      <c r="N1529" s="18">
        <v>0.85679012345679006</v>
      </c>
    </row>
    <row r="1530" spans="1:14" x14ac:dyDescent="0.25">
      <c r="A1530" s="92">
        <v>45946</v>
      </c>
      <c r="B1530" s="51" t="s">
        <v>49</v>
      </c>
      <c r="C1530" s="52" t="s">
        <v>34</v>
      </c>
      <c r="D1530" s="52" t="s">
        <v>17</v>
      </c>
      <c r="E1530" s="92">
        <v>45946</v>
      </c>
      <c r="F1530" s="92">
        <v>46310</v>
      </c>
      <c r="G1530" s="16"/>
      <c r="H1530" s="20"/>
      <c r="I1530" s="19"/>
      <c r="J1530" s="18"/>
      <c r="K1530" s="18"/>
      <c r="L1530" s="16"/>
      <c r="M1530" s="18"/>
      <c r="N1530" s="18"/>
    </row>
    <row r="1531" spans="1:14" x14ac:dyDescent="0.25">
      <c r="A1531" s="92">
        <v>45952</v>
      </c>
      <c r="B1531" s="51" t="s">
        <v>50</v>
      </c>
      <c r="C1531" s="52" t="s">
        <v>35</v>
      </c>
      <c r="D1531" s="52" t="s">
        <v>37</v>
      </c>
      <c r="E1531" s="92">
        <v>45954</v>
      </c>
      <c r="F1531" s="92">
        <v>47050</v>
      </c>
      <c r="G1531" s="16" t="s">
        <v>54</v>
      </c>
      <c r="H1531" s="20">
        <v>3.4</v>
      </c>
      <c r="I1531" s="19">
        <v>217500000000</v>
      </c>
      <c r="J1531" s="18">
        <v>3.4</v>
      </c>
      <c r="K1531" s="18">
        <v>5.8</v>
      </c>
      <c r="L1531" s="16">
        <v>157500000000</v>
      </c>
      <c r="M1531" s="18"/>
      <c r="N1531" s="18">
        <v>4.5889195402298846</v>
      </c>
    </row>
    <row r="1532" spans="1:14" x14ac:dyDescent="0.25">
      <c r="A1532" s="92">
        <v>45953</v>
      </c>
      <c r="B1532" s="51" t="s">
        <v>49</v>
      </c>
      <c r="C1532" s="52" t="s">
        <v>35</v>
      </c>
      <c r="D1532" s="52" t="s">
        <v>12</v>
      </c>
      <c r="E1532" s="92">
        <v>45953</v>
      </c>
      <c r="F1532" s="92">
        <v>45960</v>
      </c>
      <c r="G1532" s="16">
        <v>1440000000000</v>
      </c>
      <c r="H1532" s="20">
        <v>1</v>
      </c>
      <c r="I1532" s="19">
        <v>1398000000000</v>
      </c>
      <c r="J1532" s="18">
        <v>0.75</v>
      </c>
      <c r="K1532" s="18">
        <v>1</v>
      </c>
      <c r="L1532" s="16">
        <v>1398000000000</v>
      </c>
      <c r="M1532" s="18">
        <v>1</v>
      </c>
      <c r="N1532" s="18">
        <v>0.84034334763948493</v>
      </c>
    </row>
    <row r="1533" spans="1:14" x14ac:dyDescent="0.25">
      <c r="A1533" s="92">
        <v>45953</v>
      </c>
      <c r="B1533" s="51" t="s">
        <v>49</v>
      </c>
      <c r="C1533" s="52" t="s">
        <v>35</v>
      </c>
      <c r="D1533" s="52" t="s">
        <v>13</v>
      </c>
      <c r="E1533" s="92">
        <v>45953</v>
      </c>
      <c r="F1533" s="92">
        <v>45967</v>
      </c>
      <c r="G1533" s="16"/>
      <c r="H1533" s="20"/>
      <c r="I1533" s="19"/>
      <c r="J1533" s="18"/>
      <c r="K1533" s="18"/>
      <c r="L1533" s="16"/>
      <c r="M1533" s="18"/>
      <c r="N1533" s="18"/>
    </row>
    <row r="1534" spans="1:14" x14ac:dyDescent="0.25">
      <c r="A1534" s="92">
        <v>45953</v>
      </c>
      <c r="B1534" s="51" t="s">
        <v>49</v>
      </c>
      <c r="C1534" s="52" t="s">
        <v>35</v>
      </c>
      <c r="D1534" s="52" t="s">
        <v>14</v>
      </c>
      <c r="E1534" s="92">
        <v>45953</v>
      </c>
      <c r="F1534" s="92">
        <v>45981</v>
      </c>
      <c r="G1534" s="16"/>
      <c r="H1534" s="20"/>
      <c r="I1534" s="19"/>
      <c r="J1534" s="18"/>
      <c r="K1534" s="18"/>
      <c r="L1534" s="16"/>
      <c r="M1534" s="18"/>
      <c r="N1534" s="18"/>
    </row>
    <row r="1535" spans="1:14" x14ac:dyDescent="0.25">
      <c r="A1535" s="92">
        <v>45953</v>
      </c>
      <c r="B1535" s="51" t="s">
        <v>49</v>
      </c>
      <c r="C1535" s="52" t="s">
        <v>35</v>
      </c>
      <c r="D1535" s="52" t="s">
        <v>15</v>
      </c>
      <c r="E1535" s="92">
        <v>45953</v>
      </c>
      <c r="F1535" s="92">
        <v>46044</v>
      </c>
      <c r="G1535" s="16">
        <v>50000000000</v>
      </c>
      <c r="H1535" s="20">
        <v>1.1499999999999999</v>
      </c>
      <c r="I1535" s="19"/>
      <c r="J1535" s="18"/>
      <c r="K1535" s="18"/>
      <c r="L1535" s="16"/>
      <c r="M1535" s="18"/>
      <c r="N1535" s="18"/>
    </row>
    <row r="1536" spans="1:14" x14ac:dyDescent="0.25">
      <c r="A1536" s="92">
        <v>45953</v>
      </c>
      <c r="B1536" s="51" t="s">
        <v>49</v>
      </c>
      <c r="C1536" s="52" t="s">
        <v>35</v>
      </c>
      <c r="D1536" s="52" t="s">
        <v>16</v>
      </c>
      <c r="E1536" s="92">
        <v>45953</v>
      </c>
      <c r="F1536" s="92">
        <v>46135</v>
      </c>
      <c r="G1536" s="16">
        <v>10000000000</v>
      </c>
      <c r="H1536" s="20">
        <v>1.3</v>
      </c>
      <c r="I1536" s="19"/>
      <c r="J1536" s="18"/>
      <c r="K1536" s="18"/>
      <c r="L1536" s="16"/>
      <c r="M1536" s="18"/>
      <c r="N1536" s="18"/>
    </row>
    <row r="1537" spans="1:14" x14ac:dyDescent="0.25">
      <c r="A1537" s="92">
        <v>45953</v>
      </c>
      <c r="B1537" s="51" t="s">
        <v>49</v>
      </c>
      <c r="C1537" s="52" t="s">
        <v>35</v>
      </c>
      <c r="D1537" s="52" t="s">
        <v>17</v>
      </c>
      <c r="E1537" s="92">
        <v>45953</v>
      </c>
      <c r="F1537" s="92">
        <v>46317</v>
      </c>
      <c r="G1537" s="16"/>
      <c r="H1537" s="20"/>
      <c r="I1537" s="19"/>
      <c r="J1537" s="18"/>
      <c r="K1537" s="18"/>
      <c r="L1537" s="16"/>
      <c r="M1537" s="18"/>
      <c r="N1537" s="18"/>
    </row>
    <row r="1538" spans="1:14" x14ac:dyDescent="0.25">
      <c r="A1538" s="92">
        <v>45953</v>
      </c>
      <c r="B1538" s="51" t="s">
        <v>49</v>
      </c>
      <c r="C1538" s="52" t="s">
        <v>34</v>
      </c>
      <c r="D1538" s="52" t="s">
        <v>12</v>
      </c>
      <c r="E1538" s="92">
        <v>45953</v>
      </c>
      <c r="F1538" s="92">
        <v>45960</v>
      </c>
      <c r="G1538" s="16"/>
      <c r="H1538" s="20"/>
      <c r="I1538" s="19"/>
      <c r="J1538" s="18"/>
      <c r="K1538" s="18"/>
      <c r="L1538" s="16"/>
      <c r="M1538" s="18"/>
      <c r="N1538" s="18"/>
    </row>
    <row r="1539" spans="1:14" x14ac:dyDescent="0.25">
      <c r="A1539" s="92">
        <v>45953</v>
      </c>
      <c r="B1539" s="51" t="s">
        <v>49</v>
      </c>
      <c r="C1539" s="52" t="s">
        <v>34</v>
      </c>
      <c r="D1539" s="52" t="s">
        <v>13</v>
      </c>
      <c r="E1539" s="92">
        <v>45953</v>
      </c>
      <c r="F1539" s="92">
        <v>45967</v>
      </c>
      <c r="G1539" s="16"/>
      <c r="H1539" s="20"/>
      <c r="I1539" s="19"/>
      <c r="J1539" s="18"/>
      <c r="K1539" s="18"/>
      <c r="L1539" s="16"/>
      <c r="M1539" s="18"/>
      <c r="N1539" s="18"/>
    </row>
    <row r="1540" spans="1:14" x14ac:dyDescent="0.25">
      <c r="A1540" s="92">
        <v>45953</v>
      </c>
      <c r="B1540" s="51" t="s">
        <v>49</v>
      </c>
      <c r="C1540" s="52" t="s">
        <v>34</v>
      </c>
      <c r="D1540" s="52" t="s">
        <v>14</v>
      </c>
      <c r="E1540" s="92">
        <v>45953</v>
      </c>
      <c r="F1540" s="92">
        <v>45981</v>
      </c>
      <c r="G1540" s="16"/>
      <c r="H1540" s="20"/>
      <c r="I1540" s="19"/>
      <c r="J1540" s="18"/>
      <c r="K1540" s="18"/>
      <c r="L1540" s="16"/>
      <c r="M1540" s="18"/>
      <c r="N1540" s="18"/>
    </row>
    <row r="1541" spans="1:14" x14ac:dyDescent="0.25">
      <c r="A1541" s="92">
        <v>45953</v>
      </c>
      <c r="B1541" s="51" t="s">
        <v>49</v>
      </c>
      <c r="C1541" s="52" t="s">
        <v>34</v>
      </c>
      <c r="D1541" s="52" t="s">
        <v>15</v>
      </c>
      <c r="E1541" s="92">
        <v>45953</v>
      </c>
      <c r="F1541" s="92">
        <v>46044</v>
      </c>
      <c r="G1541" s="16">
        <v>30000000</v>
      </c>
      <c r="H1541" s="20">
        <v>0.9</v>
      </c>
      <c r="I1541" s="19">
        <v>53100000</v>
      </c>
      <c r="J1541" s="18">
        <v>0.19</v>
      </c>
      <c r="K1541" s="18">
        <v>0.7</v>
      </c>
      <c r="L1541" s="16">
        <v>30000000</v>
      </c>
      <c r="M1541" s="18">
        <v>0.2</v>
      </c>
      <c r="N1541" s="18">
        <v>0.24990583804143121</v>
      </c>
    </row>
    <row r="1542" spans="1:14" x14ac:dyDescent="0.25">
      <c r="A1542" s="92">
        <v>45953</v>
      </c>
      <c r="B1542" s="51" t="s">
        <v>49</v>
      </c>
      <c r="C1542" s="52" t="s">
        <v>34</v>
      </c>
      <c r="D1542" s="52" t="s">
        <v>16</v>
      </c>
      <c r="E1542" s="92">
        <v>45953</v>
      </c>
      <c r="F1542" s="92">
        <v>46135</v>
      </c>
      <c r="G1542" s="16">
        <v>30000000</v>
      </c>
      <c r="H1542" s="20">
        <v>1</v>
      </c>
      <c r="I1542" s="19">
        <v>48500000</v>
      </c>
      <c r="J1542" s="18">
        <v>0.64</v>
      </c>
      <c r="K1542" s="18">
        <v>0.95</v>
      </c>
      <c r="L1542" s="16">
        <v>30000000</v>
      </c>
      <c r="M1542" s="18">
        <v>0.8</v>
      </c>
      <c r="N1542" s="18">
        <v>0.74061855670103105</v>
      </c>
    </row>
    <row r="1543" spans="1:14" x14ac:dyDescent="0.25">
      <c r="A1543" s="92">
        <v>45953</v>
      </c>
      <c r="B1543" s="51" t="s">
        <v>49</v>
      </c>
      <c r="C1543" s="52" t="s">
        <v>34</v>
      </c>
      <c r="D1543" s="52" t="s">
        <v>17</v>
      </c>
      <c r="E1543" s="92">
        <v>45953</v>
      </c>
      <c r="F1543" s="92">
        <v>46317</v>
      </c>
      <c r="G1543" s="16"/>
      <c r="H1543" s="20"/>
      <c r="I1543" s="19"/>
      <c r="J1543" s="18"/>
      <c r="K1543" s="18"/>
      <c r="L1543" s="16"/>
      <c r="M1543" s="18"/>
      <c r="N1543" s="18"/>
    </row>
    <row r="1544" spans="1:14" x14ac:dyDescent="0.25">
      <c r="A1544" s="92">
        <v>45960</v>
      </c>
      <c r="B1544" s="51" t="s">
        <v>49</v>
      </c>
      <c r="C1544" s="52" t="s">
        <v>35</v>
      </c>
      <c r="D1544" s="52" t="s">
        <v>12</v>
      </c>
      <c r="E1544" s="92">
        <v>45960</v>
      </c>
      <c r="F1544" s="92">
        <v>45967</v>
      </c>
      <c r="G1544" s="16">
        <v>1440000000000</v>
      </c>
      <c r="H1544" s="20">
        <v>1</v>
      </c>
      <c r="I1544" s="19">
        <v>1166000000000</v>
      </c>
      <c r="J1544" s="18">
        <v>0.75</v>
      </c>
      <c r="K1544" s="18">
        <v>1</v>
      </c>
      <c r="L1544" s="16">
        <v>1166000000000</v>
      </c>
      <c r="M1544" s="18">
        <v>1</v>
      </c>
      <c r="N1544" s="18">
        <v>0.84373927958833606</v>
      </c>
    </row>
    <row r="1545" spans="1:14" x14ac:dyDescent="0.25">
      <c r="A1545" s="92">
        <v>45960</v>
      </c>
      <c r="B1545" s="51" t="s">
        <v>49</v>
      </c>
      <c r="C1545" s="52" t="s">
        <v>35</v>
      </c>
      <c r="D1545" s="52" t="s">
        <v>13</v>
      </c>
      <c r="E1545" s="92">
        <v>45960</v>
      </c>
      <c r="F1545" s="92">
        <v>45974</v>
      </c>
      <c r="G1545" s="16"/>
      <c r="H1545" s="20"/>
      <c r="I1545" s="19"/>
      <c r="J1545" s="18"/>
      <c r="K1545" s="18"/>
      <c r="L1545" s="16"/>
      <c r="M1545" s="18"/>
      <c r="N1545" s="18"/>
    </row>
    <row r="1546" spans="1:14" x14ac:dyDescent="0.25">
      <c r="A1546" s="92">
        <v>45960</v>
      </c>
      <c r="B1546" s="51" t="s">
        <v>49</v>
      </c>
      <c r="C1546" s="52" t="s">
        <v>35</v>
      </c>
      <c r="D1546" s="52" t="s">
        <v>14</v>
      </c>
      <c r="E1546" s="92">
        <v>45960</v>
      </c>
      <c r="F1546" s="92">
        <v>45988</v>
      </c>
      <c r="G1546" s="16"/>
      <c r="H1546" s="20"/>
      <c r="I1546" s="19"/>
      <c r="J1546" s="18"/>
      <c r="K1546" s="18"/>
      <c r="L1546" s="16"/>
      <c r="M1546" s="18"/>
      <c r="N1546" s="18"/>
    </row>
    <row r="1547" spans="1:14" x14ac:dyDescent="0.25">
      <c r="A1547" s="92">
        <v>45960</v>
      </c>
      <c r="B1547" s="51" t="s">
        <v>49</v>
      </c>
      <c r="C1547" s="52" t="s">
        <v>35</v>
      </c>
      <c r="D1547" s="52" t="s">
        <v>15</v>
      </c>
      <c r="E1547" s="92">
        <v>45960</v>
      </c>
      <c r="F1547" s="92">
        <v>46051</v>
      </c>
      <c r="G1547" s="16">
        <v>50000000000</v>
      </c>
      <c r="H1547" s="20">
        <v>1.1499999999999999</v>
      </c>
      <c r="I1547" s="19"/>
      <c r="J1547" s="18"/>
      <c r="K1547" s="18"/>
      <c r="L1547" s="16"/>
      <c r="M1547" s="18"/>
      <c r="N1547" s="18"/>
    </row>
    <row r="1548" spans="1:14" x14ac:dyDescent="0.25">
      <c r="A1548" s="92">
        <v>45960</v>
      </c>
      <c r="B1548" s="51" t="s">
        <v>49</v>
      </c>
      <c r="C1548" s="52" t="s">
        <v>35</v>
      </c>
      <c r="D1548" s="52" t="s">
        <v>16</v>
      </c>
      <c r="E1548" s="92">
        <v>45960</v>
      </c>
      <c r="F1548" s="92">
        <v>46142</v>
      </c>
      <c r="G1548" s="16">
        <v>10000000000</v>
      </c>
      <c r="H1548" s="20">
        <v>1.3</v>
      </c>
      <c r="I1548" s="19"/>
      <c r="J1548" s="18"/>
      <c r="K1548" s="18"/>
      <c r="L1548" s="16"/>
      <c r="M1548" s="18"/>
      <c r="N1548" s="18"/>
    </row>
    <row r="1549" spans="1:14" x14ac:dyDescent="0.25">
      <c r="A1549" s="92">
        <v>45960</v>
      </c>
      <c r="B1549" s="51" t="s">
        <v>49</v>
      </c>
      <c r="C1549" s="52" t="s">
        <v>35</v>
      </c>
      <c r="D1549" s="52" t="s">
        <v>17</v>
      </c>
      <c r="E1549" s="92">
        <v>45960</v>
      </c>
      <c r="F1549" s="92">
        <v>46324</v>
      </c>
      <c r="G1549" s="16"/>
      <c r="H1549" s="20"/>
      <c r="I1549" s="19"/>
      <c r="J1549" s="18"/>
      <c r="K1549" s="18"/>
      <c r="L1549" s="16"/>
      <c r="M1549" s="18"/>
      <c r="N1549" s="18"/>
    </row>
    <row r="1550" spans="1:14" x14ac:dyDescent="0.25">
      <c r="A1550" s="92">
        <v>45960</v>
      </c>
      <c r="B1550" s="51" t="s">
        <v>49</v>
      </c>
      <c r="C1550" s="52" t="s">
        <v>34</v>
      </c>
      <c r="D1550" s="52" t="s">
        <v>12</v>
      </c>
      <c r="E1550" s="92">
        <v>45960</v>
      </c>
      <c r="F1550" s="92">
        <v>45967</v>
      </c>
      <c r="G1550" s="16"/>
      <c r="H1550" s="20"/>
      <c r="I1550" s="19"/>
      <c r="J1550" s="18"/>
      <c r="K1550" s="18"/>
      <c r="L1550" s="16"/>
      <c r="M1550" s="18"/>
      <c r="N1550" s="18"/>
    </row>
    <row r="1551" spans="1:14" x14ac:dyDescent="0.25">
      <c r="A1551" s="92">
        <v>45960</v>
      </c>
      <c r="B1551" s="51" t="s">
        <v>49</v>
      </c>
      <c r="C1551" s="52" t="s">
        <v>34</v>
      </c>
      <c r="D1551" s="52" t="s">
        <v>13</v>
      </c>
      <c r="E1551" s="92">
        <v>45960</v>
      </c>
      <c r="F1551" s="92">
        <v>45974</v>
      </c>
      <c r="G1551" s="16"/>
      <c r="H1551" s="20"/>
      <c r="I1551" s="19"/>
      <c r="J1551" s="18"/>
      <c r="K1551" s="18"/>
      <c r="L1551" s="16"/>
      <c r="M1551" s="18"/>
      <c r="N1551" s="18"/>
    </row>
    <row r="1552" spans="1:14" x14ac:dyDescent="0.25">
      <c r="A1552" s="92">
        <v>45960</v>
      </c>
      <c r="B1552" s="51" t="s">
        <v>49</v>
      </c>
      <c r="C1552" s="52" t="s">
        <v>34</v>
      </c>
      <c r="D1552" s="52" t="s">
        <v>14</v>
      </c>
      <c r="E1552" s="92">
        <v>45960</v>
      </c>
      <c r="F1552" s="92">
        <v>45988</v>
      </c>
      <c r="G1552" s="16"/>
      <c r="H1552" s="20"/>
      <c r="I1552" s="19"/>
      <c r="J1552" s="18"/>
      <c r="K1552" s="18"/>
      <c r="L1552" s="16"/>
      <c r="M1552" s="18"/>
      <c r="N1552" s="18"/>
    </row>
    <row r="1553" spans="1:14" x14ac:dyDescent="0.25">
      <c r="A1553" s="92">
        <v>45960</v>
      </c>
      <c r="B1553" s="51" t="s">
        <v>49</v>
      </c>
      <c r="C1553" s="52" t="s">
        <v>34</v>
      </c>
      <c r="D1553" s="52" t="s">
        <v>15</v>
      </c>
      <c r="E1553" s="92">
        <v>45960</v>
      </c>
      <c r="F1553" s="92">
        <v>46051</v>
      </c>
      <c r="G1553" s="16">
        <v>30000000</v>
      </c>
      <c r="H1553" s="20">
        <v>0.9</v>
      </c>
      <c r="I1553" s="19">
        <v>59100000</v>
      </c>
      <c r="J1553" s="18">
        <v>0.15</v>
      </c>
      <c r="K1553" s="18">
        <v>0.7</v>
      </c>
      <c r="L1553" s="16">
        <v>30000000</v>
      </c>
      <c r="M1553" s="18">
        <v>0.19</v>
      </c>
      <c r="N1553" s="18">
        <v>0.27554991539763113</v>
      </c>
    </row>
    <row r="1554" spans="1:14" x14ac:dyDescent="0.25">
      <c r="A1554" s="92">
        <v>45960</v>
      </c>
      <c r="B1554" s="51" t="s">
        <v>49</v>
      </c>
      <c r="C1554" s="52" t="s">
        <v>34</v>
      </c>
      <c r="D1554" s="52" t="s">
        <v>16</v>
      </c>
      <c r="E1554" s="92">
        <v>45960</v>
      </c>
      <c r="F1554" s="92">
        <v>46142</v>
      </c>
      <c r="G1554" s="16">
        <v>30000000</v>
      </c>
      <c r="H1554" s="20">
        <v>1</v>
      </c>
      <c r="I1554" s="19">
        <v>46050000</v>
      </c>
      <c r="J1554" s="18">
        <v>0.64</v>
      </c>
      <c r="K1554" s="18">
        <v>1</v>
      </c>
      <c r="L1554" s="16">
        <v>30000000</v>
      </c>
      <c r="M1554" s="18">
        <v>0.79</v>
      </c>
      <c r="N1554" s="18">
        <v>0.70618892508143327</v>
      </c>
    </row>
    <row r="1555" spans="1:14" x14ac:dyDescent="0.25">
      <c r="A1555" s="92">
        <v>45960</v>
      </c>
      <c r="B1555" s="51" t="s">
        <v>49</v>
      </c>
      <c r="C1555" s="52" t="s">
        <v>34</v>
      </c>
      <c r="D1555" s="52" t="s">
        <v>17</v>
      </c>
      <c r="E1555" s="92">
        <v>45960</v>
      </c>
      <c r="F1555" s="92">
        <v>46324</v>
      </c>
      <c r="G1555" s="16"/>
      <c r="H1555" s="20"/>
      <c r="I1555" s="19"/>
      <c r="J1555" s="18"/>
      <c r="K1555" s="18"/>
      <c r="L1555" s="16"/>
      <c r="M1555" s="18"/>
      <c r="N1555" s="18"/>
    </row>
    <row r="1556" spans="1:14" x14ac:dyDescent="0.25">
      <c r="A1556" s="92">
        <v>45974</v>
      </c>
      <c r="B1556" s="51" t="s">
        <v>49</v>
      </c>
      <c r="C1556" s="52" t="s">
        <v>35</v>
      </c>
      <c r="D1556" s="52" t="s">
        <v>12</v>
      </c>
      <c r="E1556" s="92">
        <v>45974</v>
      </c>
      <c r="F1556" s="92">
        <v>45981</v>
      </c>
      <c r="G1556" s="16">
        <v>1440000000000</v>
      </c>
      <c r="H1556" s="20">
        <v>1</v>
      </c>
      <c r="I1556" s="19">
        <v>1134000000000</v>
      </c>
      <c r="J1556" s="18">
        <v>0.75</v>
      </c>
      <c r="K1556" s="18">
        <v>1</v>
      </c>
      <c r="L1556" s="16">
        <v>1134000000000</v>
      </c>
      <c r="M1556" s="18">
        <v>1</v>
      </c>
      <c r="N1556" s="18">
        <v>0.84171075837742515</v>
      </c>
    </row>
    <row r="1557" spans="1:14" x14ac:dyDescent="0.25">
      <c r="A1557" s="92">
        <v>45974</v>
      </c>
      <c r="B1557" s="51" t="s">
        <v>49</v>
      </c>
      <c r="C1557" s="52" t="s">
        <v>35</v>
      </c>
      <c r="D1557" s="52" t="s">
        <v>13</v>
      </c>
      <c r="E1557" s="92">
        <v>45974</v>
      </c>
      <c r="F1557" s="92">
        <v>45988</v>
      </c>
      <c r="G1557" s="16"/>
      <c r="H1557" s="20"/>
      <c r="I1557" s="19"/>
      <c r="J1557" s="18"/>
      <c r="K1557" s="18"/>
      <c r="L1557" s="16"/>
      <c r="M1557" s="18"/>
      <c r="N1557" s="18"/>
    </row>
    <row r="1558" spans="1:14" x14ac:dyDescent="0.25">
      <c r="A1558" s="92">
        <v>45974</v>
      </c>
      <c r="B1558" s="51" t="s">
        <v>49</v>
      </c>
      <c r="C1558" s="52" t="s">
        <v>35</v>
      </c>
      <c r="D1558" s="52" t="s">
        <v>14</v>
      </c>
      <c r="E1558" s="92">
        <v>45974</v>
      </c>
      <c r="F1558" s="92">
        <v>46002</v>
      </c>
      <c r="G1558" s="16"/>
      <c r="H1558" s="20"/>
      <c r="I1558" s="19"/>
      <c r="J1558" s="18"/>
      <c r="K1558" s="18"/>
      <c r="L1558" s="16"/>
      <c r="M1558" s="18"/>
      <c r="N1558" s="18"/>
    </row>
    <row r="1559" spans="1:14" x14ac:dyDescent="0.25">
      <c r="A1559" s="92">
        <v>45974</v>
      </c>
      <c r="B1559" s="51" t="s">
        <v>49</v>
      </c>
      <c r="C1559" s="52" t="s">
        <v>35</v>
      </c>
      <c r="D1559" s="52" t="s">
        <v>15</v>
      </c>
      <c r="E1559" s="92">
        <v>45974</v>
      </c>
      <c r="F1559" s="92">
        <v>46065</v>
      </c>
      <c r="G1559" s="16">
        <v>50000000000</v>
      </c>
      <c r="H1559" s="20">
        <v>1.1499999999999999</v>
      </c>
      <c r="I1559" s="19">
        <v>20000000000</v>
      </c>
      <c r="J1559" s="18">
        <v>1.1499999999999999</v>
      </c>
      <c r="K1559" s="18">
        <v>1.1499999999999999</v>
      </c>
      <c r="L1559" s="16">
        <v>20000000000</v>
      </c>
      <c r="M1559" s="18">
        <v>1.1499999999999999</v>
      </c>
      <c r="N1559" s="18">
        <v>1.1499999999999999</v>
      </c>
    </row>
    <row r="1560" spans="1:14" x14ac:dyDescent="0.25">
      <c r="A1560" s="92">
        <v>45974</v>
      </c>
      <c r="B1560" s="51" t="s">
        <v>49</v>
      </c>
      <c r="C1560" s="52" t="s">
        <v>35</v>
      </c>
      <c r="D1560" s="52" t="s">
        <v>16</v>
      </c>
      <c r="E1560" s="92">
        <v>45974</v>
      </c>
      <c r="F1560" s="92">
        <v>46156</v>
      </c>
      <c r="G1560" s="16">
        <v>10000000000</v>
      </c>
      <c r="H1560" s="20">
        <v>1.3</v>
      </c>
      <c r="I1560" s="19">
        <v>5600000000</v>
      </c>
      <c r="J1560" s="18">
        <v>1.29</v>
      </c>
      <c r="K1560" s="18">
        <v>1.29</v>
      </c>
      <c r="L1560" s="16">
        <v>5600000000</v>
      </c>
      <c r="M1560" s="18">
        <v>1.29</v>
      </c>
      <c r="N1560" s="18">
        <v>1.29</v>
      </c>
    </row>
    <row r="1561" spans="1:14" x14ac:dyDescent="0.25">
      <c r="A1561" s="92">
        <v>45974</v>
      </c>
      <c r="B1561" s="51" t="s">
        <v>49</v>
      </c>
      <c r="C1561" s="52" t="s">
        <v>35</v>
      </c>
      <c r="D1561" s="52" t="s">
        <v>17</v>
      </c>
      <c r="E1561" s="92">
        <v>45974</v>
      </c>
      <c r="F1561" s="92">
        <v>46338</v>
      </c>
      <c r="G1561" s="16"/>
      <c r="H1561" s="20"/>
      <c r="I1561" s="19"/>
      <c r="J1561" s="18"/>
      <c r="K1561" s="18"/>
      <c r="L1561" s="16"/>
      <c r="M1561" s="18"/>
      <c r="N1561" s="18"/>
    </row>
    <row r="1562" spans="1:14" x14ac:dyDescent="0.25">
      <c r="A1562" s="92">
        <v>45974</v>
      </c>
      <c r="B1562" s="51" t="s">
        <v>49</v>
      </c>
      <c r="C1562" s="52" t="s">
        <v>34</v>
      </c>
      <c r="D1562" s="52" t="s">
        <v>12</v>
      </c>
      <c r="E1562" s="92">
        <v>45974</v>
      </c>
      <c r="F1562" s="92">
        <v>45981</v>
      </c>
      <c r="G1562" s="16"/>
      <c r="H1562" s="20"/>
      <c r="I1562" s="19"/>
      <c r="J1562" s="18"/>
      <c r="K1562" s="18"/>
      <c r="L1562" s="16"/>
      <c r="M1562" s="18"/>
      <c r="N1562" s="18"/>
    </row>
    <row r="1563" spans="1:14" x14ac:dyDescent="0.25">
      <c r="A1563" s="92">
        <v>45974</v>
      </c>
      <c r="B1563" s="51" t="s">
        <v>49</v>
      </c>
      <c r="C1563" s="52" t="s">
        <v>34</v>
      </c>
      <c r="D1563" s="52" t="s">
        <v>13</v>
      </c>
      <c r="E1563" s="92">
        <v>45974</v>
      </c>
      <c r="F1563" s="92">
        <v>45988</v>
      </c>
      <c r="G1563" s="16"/>
      <c r="H1563" s="20"/>
      <c r="I1563" s="19"/>
      <c r="J1563" s="18"/>
      <c r="K1563" s="18"/>
      <c r="L1563" s="16"/>
      <c r="M1563" s="18"/>
      <c r="N1563" s="18"/>
    </row>
    <row r="1564" spans="1:14" x14ac:dyDescent="0.25">
      <c r="A1564" s="92">
        <v>45974</v>
      </c>
      <c r="B1564" s="51" t="s">
        <v>49</v>
      </c>
      <c r="C1564" s="52" t="s">
        <v>34</v>
      </c>
      <c r="D1564" s="52" t="s">
        <v>14</v>
      </c>
      <c r="E1564" s="92">
        <v>45974</v>
      </c>
      <c r="F1564" s="92">
        <v>46002</v>
      </c>
      <c r="G1564" s="16"/>
      <c r="H1564" s="20"/>
      <c r="I1564" s="19"/>
      <c r="J1564" s="18"/>
      <c r="K1564" s="18"/>
      <c r="L1564" s="16"/>
      <c r="M1564" s="18"/>
      <c r="N1564" s="18"/>
    </row>
    <row r="1565" spans="1:14" x14ac:dyDescent="0.25">
      <c r="A1565" s="92">
        <v>45974</v>
      </c>
      <c r="B1565" s="51" t="s">
        <v>49</v>
      </c>
      <c r="C1565" s="52" t="s">
        <v>34</v>
      </c>
      <c r="D1565" s="52" t="s">
        <v>15</v>
      </c>
      <c r="E1565" s="92">
        <v>45974</v>
      </c>
      <c r="F1565" s="92">
        <v>46065</v>
      </c>
      <c r="G1565" s="16">
        <v>30000000</v>
      </c>
      <c r="H1565" s="20">
        <v>0.9</v>
      </c>
      <c r="I1565" s="19">
        <v>38000000</v>
      </c>
      <c r="J1565" s="18">
        <v>0.18</v>
      </c>
      <c r="K1565" s="18">
        <v>0.19</v>
      </c>
      <c r="L1565" s="16">
        <v>30000000</v>
      </c>
      <c r="M1565" s="18">
        <v>0.19</v>
      </c>
      <c r="N1565" s="18">
        <v>0.18736842105263157</v>
      </c>
    </row>
    <row r="1566" spans="1:14" x14ac:dyDescent="0.25">
      <c r="A1566" s="92">
        <v>45974</v>
      </c>
      <c r="B1566" s="51" t="s">
        <v>49</v>
      </c>
      <c r="C1566" s="52" t="s">
        <v>34</v>
      </c>
      <c r="D1566" s="52" t="s">
        <v>16</v>
      </c>
      <c r="E1566" s="92">
        <v>45974</v>
      </c>
      <c r="F1566" s="92">
        <v>46156</v>
      </c>
      <c r="G1566" s="16">
        <v>30000000</v>
      </c>
      <c r="H1566" s="20">
        <v>1</v>
      </c>
      <c r="I1566" s="19">
        <v>66050000</v>
      </c>
      <c r="J1566" s="18">
        <v>0.64</v>
      </c>
      <c r="K1566" s="18">
        <v>1</v>
      </c>
      <c r="L1566" s="16">
        <v>30000000</v>
      </c>
      <c r="M1566" s="18">
        <v>0.75</v>
      </c>
      <c r="N1566" s="18">
        <f>[1]Sheet1!K3*100</f>
        <v>0</v>
      </c>
    </row>
    <row r="1567" spans="1:14" x14ac:dyDescent="0.25">
      <c r="A1567" s="92">
        <v>45974</v>
      </c>
      <c r="B1567" s="51" t="s">
        <v>49</v>
      </c>
      <c r="C1567" s="52" t="s">
        <v>34</v>
      </c>
      <c r="D1567" s="52" t="s">
        <v>17</v>
      </c>
      <c r="E1567" s="92">
        <v>45974</v>
      </c>
      <c r="F1567" s="92">
        <v>46338</v>
      </c>
      <c r="G1567" s="16"/>
      <c r="H1567" s="20"/>
      <c r="I1567" s="19"/>
      <c r="J1567" s="18"/>
      <c r="K1567" s="18"/>
      <c r="L1567" s="16"/>
      <c r="M1567" s="18"/>
      <c r="N1567" s="18"/>
    </row>
    <row r="1568" spans="1:14" x14ac:dyDescent="0.25">
      <c r="A1568" s="92">
        <v>45981</v>
      </c>
      <c r="B1568" s="51" t="s">
        <v>49</v>
      </c>
      <c r="C1568" s="52" t="s">
        <v>35</v>
      </c>
      <c r="D1568" s="52" t="s">
        <v>12</v>
      </c>
      <c r="E1568" s="92">
        <v>45981</v>
      </c>
      <c r="F1568" s="92">
        <v>45988</v>
      </c>
      <c r="G1568" s="16">
        <v>1440000000000</v>
      </c>
      <c r="H1568" s="20">
        <v>1</v>
      </c>
      <c r="I1568" s="19">
        <v>1528000000000</v>
      </c>
      <c r="J1568" s="18">
        <v>0.75</v>
      </c>
      <c r="K1568" s="18">
        <v>0.9</v>
      </c>
      <c r="L1568" s="16">
        <v>1440000000000</v>
      </c>
      <c r="M1568" s="18">
        <v>0.9</v>
      </c>
      <c r="N1568" s="18">
        <v>0.84469895287958108</v>
      </c>
    </row>
    <row r="1569" spans="1:14" x14ac:dyDescent="0.25">
      <c r="A1569" s="92">
        <v>45981</v>
      </c>
      <c r="B1569" s="51" t="s">
        <v>49</v>
      </c>
      <c r="C1569" s="52" t="s">
        <v>35</v>
      </c>
      <c r="D1569" s="52" t="s">
        <v>13</v>
      </c>
      <c r="E1569" s="92">
        <v>45981</v>
      </c>
      <c r="F1569" s="92">
        <v>45995</v>
      </c>
      <c r="G1569" s="16"/>
      <c r="H1569" s="20"/>
      <c r="I1569" s="19"/>
      <c r="J1569" s="18"/>
      <c r="K1569" s="18"/>
      <c r="L1569" s="16"/>
      <c r="M1569" s="18"/>
      <c r="N1569" s="18"/>
    </row>
    <row r="1570" spans="1:14" x14ac:dyDescent="0.25">
      <c r="A1570" s="92">
        <v>45981</v>
      </c>
      <c r="B1570" s="51" t="s">
        <v>49</v>
      </c>
      <c r="C1570" s="52" t="s">
        <v>35</v>
      </c>
      <c r="D1570" s="52" t="s">
        <v>14</v>
      </c>
      <c r="E1570" s="92">
        <v>45981</v>
      </c>
      <c r="F1570" s="92">
        <v>46009</v>
      </c>
      <c r="G1570" s="16"/>
      <c r="H1570" s="20"/>
      <c r="I1570" s="19"/>
      <c r="J1570" s="18"/>
      <c r="K1570" s="18"/>
      <c r="L1570" s="16"/>
      <c r="M1570" s="18"/>
      <c r="N1570" s="18"/>
    </row>
    <row r="1571" spans="1:14" x14ac:dyDescent="0.25">
      <c r="A1571" s="92">
        <v>45981</v>
      </c>
      <c r="B1571" s="51" t="s">
        <v>49</v>
      </c>
      <c r="C1571" s="52" t="s">
        <v>35</v>
      </c>
      <c r="D1571" s="52" t="s">
        <v>15</v>
      </c>
      <c r="E1571" s="92">
        <v>45981</v>
      </c>
      <c r="F1571" s="92">
        <v>46072</v>
      </c>
      <c r="G1571" s="16">
        <v>50000000000</v>
      </c>
      <c r="H1571" s="20">
        <v>1.1499999999999999</v>
      </c>
      <c r="I1571" s="19">
        <v>30700000000</v>
      </c>
      <c r="J1571" s="18">
        <v>0.65</v>
      </c>
      <c r="K1571" s="18">
        <v>1.1399999999999999</v>
      </c>
      <c r="L1571" s="16">
        <v>30700000000</v>
      </c>
      <c r="M1571" s="18">
        <v>1.1399999999999999</v>
      </c>
      <c r="N1571" s="18">
        <v>0.97882736156351779</v>
      </c>
    </row>
    <row r="1572" spans="1:14" x14ac:dyDescent="0.25">
      <c r="A1572" s="92">
        <v>45981</v>
      </c>
      <c r="B1572" s="51" t="s">
        <v>49</v>
      </c>
      <c r="C1572" s="52" t="s">
        <v>35</v>
      </c>
      <c r="D1572" s="52" t="s">
        <v>16</v>
      </c>
      <c r="E1572" s="92">
        <v>45981</v>
      </c>
      <c r="F1572" s="92">
        <v>46163</v>
      </c>
      <c r="G1572" s="16">
        <v>10000000000</v>
      </c>
      <c r="H1572" s="20">
        <v>1.3</v>
      </c>
      <c r="I1572" s="19">
        <v>4200000000</v>
      </c>
      <c r="J1572" s="18">
        <v>1.29</v>
      </c>
      <c r="K1572" s="18">
        <v>1.3</v>
      </c>
      <c r="L1572" s="16">
        <v>4200000000</v>
      </c>
      <c r="M1572" s="18">
        <v>1.3</v>
      </c>
      <c r="N1572" s="18">
        <v>1.2904761904761906</v>
      </c>
    </row>
    <row r="1573" spans="1:14" x14ac:dyDescent="0.25">
      <c r="A1573" s="92">
        <v>45981</v>
      </c>
      <c r="B1573" s="51" t="s">
        <v>49</v>
      </c>
      <c r="C1573" s="52" t="s">
        <v>35</v>
      </c>
      <c r="D1573" s="52" t="s">
        <v>17</v>
      </c>
      <c r="E1573" s="92">
        <v>45981</v>
      </c>
      <c r="F1573" s="92">
        <v>46345</v>
      </c>
      <c r="G1573" s="16"/>
      <c r="H1573" s="20"/>
      <c r="I1573" s="19"/>
      <c r="J1573" s="18"/>
      <c r="K1573" s="18"/>
      <c r="L1573" s="16"/>
      <c r="M1573" s="18"/>
      <c r="N1573" s="18"/>
    </row>
    <row r="1574" spans="1:14" x14ac:dyDescent="0.25">
      <c r="A1574" s="92">
        <v>45981</v>
      </c>
      <c r="B1574" s="51" t="s">
        <v>49</v>
      </c>
      <c r="C1574" s="52" t="s">
        <v>34</v>
      </c>
      <c r="D1574" s="52" t="s">
        <v>12</v>
      </c>
      <c r="E1574" s="92">
        <v>45981</v>
      </c>
      <c r="F1574" s="92">
        <v>45988</v>
      </c>
      <c r="G1574" s="16"/>
      <c r="H1574" s="20"/>
      <c r="I1574" s="19"/>
      <c r="J1574" s="18"/>
      <c r="K1574" s="18"/>
      <c r="L1574" s="16"/>
      <c r="M1574" s="18"/>
      <c r="N1574" s="18"/>
    </row>
    <row r="1575" spans="1:14" x14ac:dyDescent="0.25">
      <c r="A1575" s="92">
        <v>45981</v>
      </c>
      <c r="B1575" s="51" t="s">
        <v>49</v>
      </c>
      <c r="C1575" s="52" t="s">
        <v>34</v>
      </c>
      <c r="D1575" s="52" t="s">
        <v>13</v>
      </c>
      <c r="E1575" s="92">
        <v>45981</v>
      </c>
      <c r="F1575" s="92">
        <v>45995</v>
      </c>
      <c r="G1575" s="16"/>
      <c r="H1575" s="20"/>
      <c r="I1575" s="19"/>
      <c r="J1575" s="18"/>
      <c r="K1575" s="18"/>
      <c r="L1575" s="16"/>
      <c r="M1575" s="18"/>
      <c r="N1575" s="18"/>
    </row>
    <row r="1576" spans="1:14" x14ac:dyDescent="0.25">
      <c r="A1576" s="92">
        <v>45981</v>
      </c>
      <c r="B1576" s="51" t="s">
        <v>49</v>
      </c>
      <c r="C1576" s="52" t="s">
        <v>34</v>
      </c>
      <c r="D1576" s="52" t="s">
        <v>14</v>
      </c>
      <c r="E1576" s="92">
        <v>45981</v>
      </c>
      <c r="F1576" s="92">
        <v>46009</v>
      </c>
      <c r="G1576" s="16"/>
      <c r="H1576" s="20"/>
      <c r="I1576" s="19"/>
      <c r="J1576" s="18"/>
      <c r="K1576" s="18"/>
      <c r="L1576" s="16"/>
      <c r="M1576" s="18"/>
      <c r="N1576" s="18"/>
    </row>
    <row r="1577" spans="1:14" x14ac:dyDescent="0.25">
      <c r="A1577" s="92">
        <v>45981</v>
      </c>
      <c r="B1577" s="51" t="s">
        <v>49</v>
      </c>
      <c r="C1577" s="52" t="s">
        <v>34</v>
      </c>
      <c r="D1577" s="52" t="s">
        <v>15</v>
      </c>
      <c r="E1577" s="92">
        <v>45981</v>
      </c>
      <c r="F1577" s="92">
        <v>46072</v>
      </c>
      <c r="G1577" s="16">
        <v>30000000</v>
      </c>
      <c r="H1577" s="20">
        <v>0.9</v>
      </c>
      <c r="I1577" s="19">
        <v>67695000</v>
      </c>
      <c r="J1577" s="18"/>
      <c r="K1577" s="18">
        <v>0.25</v>
      </c>
      <c r="L1577" s="16">
        <v>30000000</v>
      </c>
      <c r="M1577" s="18">
        <v>0.17</v>
      </c>
      <c r="N1577" s="18">
        <v>0.16888987369820518</v>
      </c>
    </row>
    <row r="1578" spans="1:14" x14ac:dyDescent="0.25">
      <c r="A1578" s="92">
        <v>45981</v>
      </c>
      <c r="B1578" s="51" t="s">
        <v>49</v>
      </c>
      <c r="C1578" s="52" t="s">
        <v>34</v>
      </c>
      <c r="D1578" s="52" t="s">
        <v>16</v>
      </c>
      <c r="E1578" s="92">
        <v>45981</v>
      </c>
      <c r="F1578" s="92">
        <v>46163</v>
      </c>
      <c r="G1578" s="16">
        <v>30000000</v>
      </c>
      <c r="H1578" s="20">
        <v>1</v>
      </c>
      <c r="I1578" s="19">
        <v>95550000</v>
      </c>
      <c r="J1578" s="18">
        <v>0.2</v>
      </c>
      <c r="K1578" s="18">
        <v>0.98</v>
      </c>
      <c r="L1578" s="16">
        <v>30000000</v>
      </c>
      <c r="M1578" s="18">
        <v>0.64</v>
      </c>
      <c r="N1578" s="18">
        <v>0.59131344845630562</v>
      </c>
    </row>
    <row r="1579" spans="1:14" x14ac:dyDescent="0.25">
      <c r="A1579" s="92">
        <v>45981</v>
      </c>
      <c r="B1579" s="51" t="s">
        <v>49</v>
      </c>
      <c r="C1579" s="52" t="s">
        <v>34</v>
      </c>
      <c r="D1579" s="52" t="s">
        <v>17</v>
      </c>
      <c r="E1579" s="92">
        <v>45981</v>
      </c>
      <c r="F1579" s="92">
        <v>46345</v>
      </c>
      <c r="G1579" s="16"/>
      <c r="H1579" s="20"/>
      <c r="I1579" s="19"/>
      <c r="J1579" s="18"/>
      <c r="K1579" s="18"/>
      <c r="L1579" s="16"/>
      <c r="M1579" s="18"/>
      <c r="N1579" s="18"/>
    </row>
    <row r="1580" spans="1:14" x14ac:dyDescent="0.25">
      <c r="A1580" s="92">
        <v>45988</v>
      </c>
      <c r="B1580" s="51" t="s">
        <v>49</v>
      </c>
      <c r="C1580" s="52" t="s">
        <v>35</v>
      </c>
      <c r="D1580" s="52" t="s">
        <v>12</v>
      </c>
      <c r="E1580" s="92">
        <v>45957</v>
      </c>
      <c r="F1580" s="92">
        <v>45964</v>
      </c>
      <c r="G1580" s="16">
        <v>1440000000000</v>
      </c>
      <c r="H1580" s="20">
        <v>1</v>
      </c>
      <c r="I1580" s="19">
        <v>1615000000000</v>
      </c>
      <c r="J1580" s="18">
        <v>0.5</v>
      </c>
      <c r="K1580" s="18">
        <v>1</v>
      </c>
      <c r="L1580" s="16">
        <v>1440000000000</v>
      </c>
      <c r="M1580" s="18">
        <v>0.88</v>
      </c>
      <c r="N1580" s="18">
        <v>0.84006191950464393</v>
      </c>
    </row>
    <row r="1581" spans="1:14" x14ac:dyDescent="0.25">
      <c r="A1581" s="92">
        <v>45988</v>
      </c>
      <c r="B1581" s="51" t="s">
        <v>49</v>
      </c>
      <c r="C1581" s="52" t="s">
        <v>35</v>
      </c>
      <c r="D1581" s="52" t="s">
        <v>13</v>
      </c>
      <c r="E1581" s="92">
        <v>45957</v>
      </c>
      <c r="F1581" s="92">
        <v>45971</v>
      </c>
      <c r="G1581" s="16"/>
      <c r="H1581" s="20"/>
      <c r="I1581" s="19"/>
      <c r="J1581" s="18"/>
      <c r="K1581" s="18"/>
      <c r="L1581" s="16"/>
      <c r="M1581" s="18"/>
      <c r="N1581" s="18"/>
    </row>
    <row r="1582" spans="1:14" x14ac:dyDescent="0.25">
      <c r="A1582" s="92">
        <v>45988</v>
      </c>
      <c r="B1582" s="51" t="s">
        <v>49</v>
      </c>
      <c r="C1582" s="52" t="s">
        <v>35</v>
      </c>
      <c r="D1582" s="52" t="s">
        <v>14</v>
      </c>
      <c r="E1582" s="92">
        <v>45957</v>
      </c>
      <c r="F1582" s="92">
        <v>45985</v>
      </c>
      <c r="G1582" s="16"/>
      <c r="H1582" s="20"/>
      <c r="I1582" s="19"/>
      <c r="J1582" s="18"/>
      <c r="K1582" s="18"/>
      <c r="L1582" s="16"/>
      <c r="M1582" s="18"/>
      <c r="N1582" s="18"/>
    </row>
    <row r="1583" spans="1:14" x14ac:dyDescent="0.25">
      <c r="A1583" s="92">
        <v>45988</v>
      </c>
      <c r="B1583" s="51" t="s">
        <v>49</v>
      </c>
      <c r="C1583" s="52" t="s">
        <v>35</v>
      </c>
      <c r="D1583" s="52" t="s">
        <v>15</v>
      </c>
      <c r="E1583" s="92">
        <v>45957</v>
      </c>
      <c r="F1583" s="92">
        <v>46048</v>
      </c>
      <c r="G1583" s="16">
        <v>50000000000</v>
      </c>
      <c r="H1583" s="20">
        <v>1.1499999999999999</v>
      </c>
      <c r="I1583" s="19">
        <v>200000000</v>
      </c>
      <c r="J1583" s="18">
        <v>0.5</v>
      </c>
      <c r="K1583" s="18">
        <v>0.5</v>
      </c>
      <c r="L1583" s="16">
        <v>200000000</v>
      </c>
      <c r="M1583" s="18">
        <v>0.5</v>
      </c>
      <c r="N1583" s="18">
        <v>0.5</v>
      </c>
    </row>
    <row r="1584" spans="1:14" x14ac:dyDescent="0.25">
      <c r="A1584" s="92">
        <v>45988</v>
      </c>
      <c r="B1584" s="51" t="s">
        <v>49</v>
      </c>
      <c r="C1584" s="52" t="s">
        <v>35</v>
      </c>
      <c r="D1584" s="52" t="s">
        <v>16</v>
      </c>
      <c r="E1584" s="92">
        <v>45957</v>
      </c>
      <c r="F1584" s="92">
        <v>46139</v>
      </c>
      <c r="G1584" s="16">
        <v>10000000000</v>
      </c>
      <c r="H1584" s="20">
        <v>1.3</v>
      </c>
      <c r="I1584" s="19"/>
      <c r="J1584" s="18"/>
      <c r="K1584" s="18"/>
      <c r="L1584" s="16"/>
      <c r="M1584" s="18"/>
      <c r="N1584" s="18"/>
    </row>
    <row r="1585" spans="1:14" x14ac:dyDescent="0.25">
      <c r="A1585" s="92">
        <v>45988</v>
      </c>
      <c r="B1585" s="51" t="s">
        <v>49</v>
      </c>
      <c r="C1585" s="52" t="s">
        <v>35</v>
      </c>
      <c r="D1585" s="52" t="s">
        <v>17</v>
      </c>
      <c r="E1585" s="92">
        <v>45957</v>
      </c>
      <c r="F1585" s="92">
        <v>46321</v>
      </c>
      <c r="G1585" s="16"/>
      <c r="H1585" s="20"/>
      <c r="I1585" s="19"/>
      <c r="J1585" s="18"/>
      <c r="K1585" s="18"/>
      <c r="L1585" s="16"/>
      <c r="M1585" s="18"/>
      <c r="N1585" s="18"/>
    </row>
    <row r="1586" spans="1:14" x14ac:dyDescent="0.25">
      <c r="A1586" s="92">
        <v>45988</v>
      </c>
      <c r="B1586" s="51" t="s">
        <v>49</v>
      </c>
      <c r="C1586" s="52" t="s">
        <v>34</v>
      </c>
      <c r="D1586" s="52" t="s">
        <v>12</v>
      </c>
      <c r="E1586" s="92">
        <v>45957</v>
      </c>
      <c r="F1586" s="92">
        <v>45964</v>
      </c>
      <c r="G1586" s="16"/>
      <c r="H1586" s="20"/>
      <c r="I1586" s="19"/>
      <c r="J1586" s="18"/>
      <c r="K1586" s="18"/>
      <c r="L1586" s="16"/>
      <c r="M1586" s="18"/>
      <c r="N1586" s="18"/>
    </row>
    <row r="1587" spans="1:14" x14ac:dyDescent="0.25">
      <c r="A1587" s="92">
        <v>45988</v>
      </c>
      <c r="B1587" s="51" t="s">
        <v>49</v>
      </c>
      <c r="C1587" s="52" t="s">
        <v>34</v>
      </c>
      <c r="D1587" s="52" t="s">
        <v>13</v>
      </c>
      <c r="E1587" s="92">
        <v>45957</v>
      </c>
      <c r="F1587" s="92">
        <v>45971</v>
      </c>
      <c r="G1587" s="16"/>
      <c r="H1587" s="20"/>
      <c r="I1587" s="19"/>
      <c r="J1587" s="18"/>
      <c r="K1587" s="18"/>
      <c r="L1587" s="16"/>
      <c r="M1587" s="18"/>
      <c r="N1587" s="18"/>
    </row>
    <row r="1588" spans="1:14" x14ac:dyDescent="0.25">
      <c r="A1588" s="92">
        <v>45988</v>
      </c>
      <c r="B1588" s="51" t="s">
        <v>49</v>
      </c>
      <c r="C1588" s="52" t="s">
        <v>34</v>
      </c>
      <c r="D1588" s="52" t="s">
        <v>14</v>
      </c>
      <c r="E1588" s="92">
        <v>45957</v>
      </c>
      <c r="F1588" s="92">
        <v>45985</v>
      </c>
      <c r="G1588" s="16"/>
      <c r="H1588" s="20"/>
      <c r="I1588" s="19"/>
      <c r="J1588" s="18"/>
      <c r="K1588" s="18"/>
      <c r="L1588" s="16"/>
      <c r="M1588" s="18"/>
      <c r="N1588" s="18"/>
    </row>
    <row r="1589" spans="1:14" x14ac:dyDescent="0.25">
      <c r="A1589" s="92">
        <v>45988</v>
      </c>
      <c r="B1589" s="51" t="s">
        <v>49</v>
      </c>
      <c r="C1589" s="52" t="s">
        <v>34</v>
      </c>
      <c r="D1589" s="52" t="s">
        <v>15</v>
      </c>
      <c r="E1589" s="92">
        <v>45957</v>
      </c>
      <c r="F1589" s="92">
        <v>46048</v>
      </c>
      <c r="G1589" s="16">
        <v>30000000</v>
      </c>
      <c r="H1589" s="20">
        <v>0.9</v>
      </c>
      <c r="I1589" s="19">
        <v>52153000</v>
      </c>
      <c r="J1589" s="18">
        <v>0.05</v>
      </c>
      <c r="K1589" s="18">
        <v>0.18</v>
      </c>
      <c r="L1589" s="16">
        <v>30000000</v>
      </c>
      <c r="M1589" s="18">
        <v>0.1</v>
      </c>
      <c r="N1589" s="18">
        <v>9.2833585795639773E-2</v>
      </c>
    </row>
    <row r="1590" spans="1:14" x14ac:dyDescent="0.25">
      <c r="A1590" s="92">
        <v>45988</v>
      </c>
      <c r="B1590" s="51" t="s">
        <v>49</v>
      </c>
      <c r="C1590" s="52" t="s">
        <v>34</v>
      </c>
      <c r="D1590" s="52" t="s">
        <v>16</v>
      </c>
      <c r="E1590" s="92">
        <v>45957</v>
      </c>
      <c r="F1590" s="92">
        <v>46139</v>
      </c>
      <c r="G1590" s="16">
        <v>30000000</v>
      </c>
      <c r="H1590" s="20">
        <v>1</v>
      </c>
      <c r="I1590" s="19">
        <v>36550000</v>
      </c>
      <c r="J1590" s="18">
        <v>0.2</v>
      </c>
      <c r="K1590" s="18">
        <v>0.7</v>
      </c>
      <c r="L1590" s="16">
        <v>30000000</v>
      </c>
      <c r="M1590" s="18">
        <v>0.62</v>
      </c>
      <c r="N1590" s="18">
        <v>0.53707250341997304</v>
      </c>
    </row>
    <row r="1591" spans="1:14" x14ac:dyDescent="0.25">
      <c r="A1591" s="92">
        <v>45988</v>
      </c>
      <c r="B1591" s="51" t="s">
        <v>49</v>
      </c>
      <c r="C1591" s="52" t="s">
        <v>34</v>
      </c>
      <c r="D1591" s="52" t="s">
        <v>17</v>
      </c>
      <c r="E1591" s="92">
        <v>45957</v>
      </c>
      <c r="F1591" s="92">
        <v>46321</v>
      </c>
      <c r="G1591" s="2"/>
      <c r="H1591" s="20"/>
      <c r="I1591" s="2"/>
      <c r="J1591" s="2"/>
      <c r="K1591" s="2"/>
      <c r="L1591" s="2"/>
      <c r="M1591" s="2"/>
      <c r="N1591" s="2"/>
    </row>
  </sheetData>
  <sortState xmlns:xlrd2="http://schemas.microsoft.com/office/spreadsheetml/2017/richdata2" ref="A1250:E1335">
    <sortCondition ref="A1250:A1335"/>
  </sortState>
  <mergeCells count="1">
    <mergeCell ref="A3:N3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B410A-3DDD-4045-8079-ACAFAB99CE7F}">
  <sheetPr>
    <tabColor rgb="FF00B050"/>
  </sheetPr>
  <dimension ref="A1:N781"/>
  <sheetViews>
    <sheetView topLeftCell="A746" workbookViewId="0">
      <selection activeCell="D776" sqref="D776"/>
    </sheetView>
  </sheetViews>
  <sheetFormatPr defaultRowHeight="15" x14ac:dyDescent="0.25"/>
  <cols>
    <col min="1" max="1" width="12.140625" style="143" customWidth="1"/>
    <col min="2" max="2" width="15.85546875" style="143" customWidth="1"/>
    <col min="3" max="3" width="38.28515625" bestFit="1" customWidth="1"/>
    <col min="4" max="4" width="8.85546875" bestFit="1" customWidth="1"/>
    <col min="5" max="5" width="8.42578125" style="143" bestFit="1" customWidth="1"/>
    <col min="6" max="6" width="15.7109375" style="143" customWidth="1"/>
    <col min="7" max="7" width="12.85546875" style="143" bestFit="1" customWidth="1"/>
    <col min="8" max="8" width="15.85546875" bestFit="1" customWidth="1"/>
    <col min="9" max="9" width="13.140625" bestFit="1" customWidth="1"/>
    <col min="10" max="10" width="15.85546875" style="144" bestFit="1" customWidth="1"/>
    <col min="11" max="11" width="19" customWidth="1"/>
    <col min="12" max="12" width="20" customWidth="1"/>
    <col min="13" max="13" width="18.5703125" bestFit="1" customWidth="1"/>
    <col min="14" max="14" width="13.85546875" bestFit="1" customWidth="1"/>
    <col min="15" max="16" width="13" customWidth="1"/>
  </cols>
  <sheetData>
    <row r="1" spans="1:14" ht="21" x14ac:dyDescent="0.35">
      <c r="A1" s="37"/>
      <c r="B1" s="199" t="s">
        <v>461</v>
      </c>
      <c r="C1" s="37"/>
      <c r="D1" s="37"/>
      <c r="E1" s="197"/>
      <c r="F1" s="197"/>
      <c r="G1" s="197"/>
      <c r="H1" s="37"/>
      <c r="I1" s="37"/>
      <c r="J1" s="37"/>
      <c r="K1" s="37"/>
      <c r="L1" s="37"/>
      <c r="M1" s="37"/>
      <c r="N1" s="37"/>
    </row>
    <row r="2" spans="1:14" ht="21.75" thickBot="1" x14ac:dyDescent="0.4">
      <c r="A2" s="38"/>
      <c r="B2" s="200" t="s">
        <v>462</v>
      </c>
      <c r="C2" s="38"/>
      <c r="D2" s="38"/>
      <c r="E2" s="201"/>
      <c r="F2" s="201"/>
      <c r="G2" s="201"/>
      <c r="H2" s="38"/>
      <c r="I2" s="38"/>
      <c r="J2" s="38"/>
      <c r="K2" s="38"/>
      <c r="L2" s="38"/>
      <c r="M2" s="38"/>
      <c r="N2" s="38"/>
    </row>
    <row r="3" spans="1:14" ht="18.75" x14ac:dyDescent="0.25">
      <c r="A3" s="207" t="s">
        <v>463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9"/>
    </row>
    <row r="4" spans="1:14" ht="30" x14ac:dyDescent="0.25">
      <c r="A4" s="145" t="s">
        <v>201</v>
      </c>
      <c r="B4" s="145" t="s">
        <v>202</v>
      </c>
      <c r="C4" s="145" t="s">
        <v>43</v>
      </c>
      <c r="D4" s="145" t="s">
        <v>203</v>
      </c>
      <c r="E4" s="145" t="s">
        <v>39</v>
      </c>
      <c r="F4" s="145" t="s">
        <v>57</v>
      </c>
      <c r="G4" s="145" t="s">
        <v>204</v>
      </c>
      <c r="H4" s="145" t="s">
        <v>479</v>
      </c>
      <c r="I4" s="177" t="s">
        <v>205</v>
      </c>
      <c r="J4" s="178" t="s">
        <v>206</v>
      </c>
      <c r="K4" s="145" t="s">
        <v>47</v>
      </c>
      <c r="L4" s="145" t="s">
        <v>48</v>
      </c>
      <c r="M4" s="145" t="s">
        <v>55</v>
      </c>
      <c r="N4" s="145" t="s">
        <v>148</v>
      </c>
    </row>
    <row r="5" spans="1:14" x14ac:dyDescent="0.25">
      <c r="A5" s="196" t="s">
        <v>207</v>
      </c>
      <c r="B5" s="148">
        <v>42661</v>
      </c>
      <c r="C5" s="52" t="s">
        <v>464</v>
      </c>
      <c r="D5" s="52" t="s">
        <v>35</v>
      </c>
      <c r="E5" s="52"/>
      <c r="F5" s="202"/>
      <c r="G5" s="202"/>
      <c r="H5" s="146"/>
      <c r="I5" s="162"/>
      <c r="J5" s="167"/>
      <c r="K5" s="146"/>
      <c r="L5" s="146"/>
      <c r="M5" s="146"/>
      <c r="N5" s="146"/>
    </row>
    <row r="6" spans="1:14" x14ac:dyDescent="0.25">
      <c r="A6" s="196" t="s">
        <v>208</v>
      </c>
      <c r="B6" s="148">
        <v>42696</v>
      </c>
      <c r="C6" s="52" t="s">
        <v>464</v>
      </c>
      <c r="D6" s="52" t="s">
        <v>35</v>
      </c>
      <c r="E6" s="52"/>
      <c r="F6" s="202"/>
      <c r="G6" s="202"/>
      <c r="H6" s="146"/>
      <c r="I6" s="162"/>
      <c r="J6" s="167"/>
      <c r="K6" s="146"/>
      <c r="L6" s="146"/>
      <c r="M6" s="146"/>
      <c r="N6" s="146"/>
    </row>
    <row r="7" spans="1:14" x14ac:dyDescent="0.25">
      <c r="A7" s="196" t="s">
        <v>209</v>
      </c>
      <c r="B7" s="148">
        <v>42724</v>
      </c>
      <c r="C7" s="52" t="s">
        <v>464</v>
      </c>
      <c r="D7" s="52" t="s">
        <v>35</v>
      </c>
      <c r="E7" s="52"/>
      <c r="F7" s="202"/>
      <c r="G7" s="202"/>
      <c r="H7" s="146"/>
      <c r="I7" s="162"/>
      <c r="J7" s="167"/>
      <c r="K7" s="146"/>
      <c r="L7" s="146"/>
      <c r="M7" s="146"/>
      <c r="N7" s="146"/>
    </row>
    <row r="8" spans="1:14" x14ac:dyDescent="0.25">
      <c r="A8" s="196" t="s">
        <v>210</v>
      </c>
      <c r="B8" s="148">
        <v>42752</v>
      </c>
      <c r="C8" s="52" t="s">
        <v>464</v>
      </c>
      <c r="D8" s="52" t="s">
        <v>35</v>
      </c>
      <c r="E8" s="52"/>
      <c r="F8" s="202"/>
      <c r="G8" s="202"/>
      <c r="H8" s="146"/>
      <c r="I8" s="162"/>
      <c r="J8" s="167"/>
      <c r="K8" s="146"/>
      <c r="L8" s="146"/>
      <c r="M8" s="146"/>
      <c r="N8" s="146"/>
    </row>
    <row r="9" spans="1:14" x14ac:dyDescent="0.25">
      <c r="A9" s="196" t="s">
        <v>211</v>
      </c>
      <c r="B9" s="148">
        <v>42787</v>
      </c>
      <c r="C9" s="52" t="s">
        <v>464</v>
      </c>
      <c r="D9" s="52" t="s">
        <v>35</v>
      </c>
      <c r="E9" s="52"/>
      <c r="F9" s="202"/>
      <c r="G9" s="202"/>
      <c r="H9" s="146"/>
      <c r="I9" s="162"/>
      <c r="J9" s="167"/>
      <c r="K9" s="146"/>
      <c r="L9" s="146"/>
      <c r="M9" s="146"/>
      <c r="N9" s="146"/>
    </row>
    <row r="10" spans="1:14" x14ac:dyDescent="0.25">
      <c r="A10" s="196" t="s">
        <v>212</v>
      </c>
      <c r="B10" s="148">
        <v>42815</v>
      </c>
      <c r="C10" s="52" t="s">
        <v>464</v>
      </c>
      <c r="D10" s="52" t="s">
        <v>35</v>
      </c>
      <c r="E10" s="52"/>
      <c r="F10" s="202"/>
      <c r="G10" s="202"/>
      <c r="H10" s="146"/>
      <c r="I10" s="162"/>
      <c r="J10" s="167"/>
      <c r="K10" s="146"/>
      <c r="L10" s="146"/>
      <c r="M10" s="146"/>
      <c r="N10" s="146"/>
    </row>
    <row r="11" spans="1:14" x14ac:dyDescent="0.25">
      <c r="A11" s="196" t="s">
        <v>213</v>
      </c>
      <c r="B11" s="148">
        <v>42843</v>
      </c>
      <c r="C11" s="52" t="s">
        <v>464</v>
      </c>
      <c r="D11" s="52" t="s">
        <v>35</v>
      </c>
      <c r="E11" s="52"/>
      <c r="F11" s="202"/>
      <c r="G11" s="202"/>
      <c r="H11" s="146"/>
      <c r="I11" s="162"/>
      <c r="J11" s="167"/>
      <c r="K11" s="146"/>
      <c r="L11" s="146"/>
      <c r="M11" s="146"/>
      <c r="N11" s="146"/>
    </row>
    <row r="12" spans="1:14" x14ac:dyDescent="0.25">
      <c r="A12" s="196" t="s">
        <v>214</v>
      </c>
      <c r="B12" s="148">
        <v>42878</v>
      </c>
      <c r="C12" s="52" t="s">
        <v>464</v>
      </c>
      <c r="D12" s="52" t="s">
        <v>35</v>
      </c>
      <c r="E12" s="147">
        <v>364</v>
      </c>
      <c r="F12" s="148">
        <v>42880</v>
      </c>
      <c r="G12" s="203">
        <v>43242</v>
      </c>
      <c r="H12" s="149">
        <v>40000000000</v>
      </c>
      <c r="I12" s="163">
        <v>3</v>
      </c>
      <c r="J12" s="168">
        <v>40000000000</v>
      </c>
      <c r="K12" s="150">
        <v>3</v>
      </c>
      <c r="L12" s="150">
        <v>3</v>
      </c>
      <c r="M12" s="151">
        <v>40000000000</v>
      </c>
      <c r="N12" s="150">
        <v>3</v>
      </c>
    </row>
    <row r="13" spans="1:14" x14ac:dyDescent="0.25">
      <c r="A13" s="196" t="s">
        <v>215</v>
      </c>
      <c r="B13" s="148">
        <v>42906</v>
      </c>
      <c r="C13" s="52" t="s">
        <v>464</v>
      </c>
      <c r="D13" s="52" t="s">
        <v>35</v>
      </c>
      <c r="E13" s="147">
        <v>364</v>
      </c>
      <c r="F13" s="148">
        <v>42908</v>
      </c>
      <c r="G13" s="203">
        <v>43270</v>
      </c>
      <c r="H13" s="149">
        <v>40000000000</v>
      </c>
      <c r="I13" s="163">
        <v>3</v>
      </c>
      <c r="J13" s="168">
        <v>8000000000</v>
      </c>
      <c r="K13" s="150">
        <v>3</v>
      </c>
      <c r="L13" s="150">
        <v>3</v>
      </c>
      <c r="M13" s="151">
        <v>8000000000</v>
      </c>
      <c r="N13" s="150">
        <v>3</v>
      </c>
    </row>
    <row r="14" spans="1:14" x14ac:dyDescent="0.25">
      <c r="A14" s="196" t="s">
        <v>216</v>
      </c>
      <c r="B14" s="148">
        <v>42934</v>
      </c>
      <c r="C14" s="52" t="s">
        <v>464</v>
      </c>
      <c r="D14" s="52" t="s">
        <v>35</v>
      </c>
      <c r="E14" s="147">
        <v>364</v>
      </c>
      <c r="F14" s="148">
        <v>42936</v>
      </c>
      <c r="G14" s="203">
        <v>43298</v>
      </c>
      <c r="H14" s="149">
        <v>40000000000</v>
      </c>
      <c r="I14" s="163">
        <v>3</v>
      </c>
      <c r="J14" s="168">
        <v>16000000000</v>
      </c>
      <c r="K14" s="150">
        <v>3</v>
      </c>
      <c r="L14" s="150">
        <v>3</v>
      </c>
      <c r="M14" s="151">
        <v>16000000000</v>
      </c>
      <c r="N14" s="150">
        <v>3</v>
      </c>
    </row>
    <row r="15" spans="1:14" x14ac:dyDescent="0.25">
      <c r="A15" s="196" t="s">
        <v>217</v>
      </c>
      <c r="B15" s="148">
        <v>42969</v>
      </c>
      <c r="C15" s="52" t="s">
        <v>464</v>
      </c>
      <c r="D15" s="52" t="s">
        <v>35</v>
      </c>
      <c r="E15" s="147">
        <v>364</v>
      </c>
      <c r="F15" s="148">
        <v>42971</v>
      </c>
      <c r="G15" s="203">
        <v>43333</v>
      </c>
      <c r="H15" s="149">
        <v>40000000000</v>
      </c>
      <c r="I15" s="163">
        <v>3</v>
      </c>
      <c r="J15" s="168">
        <v>8000000000</v>
      </c>
      <c r="K15" s="150">
        <v>3</v>
      </c>
      <c r="L15" s="150">
        <v>3</v>
      </c>
      <c r="M15" s="151">
        <v>8000000000</v>
      </c>
      <c r="N15" s="150">
        <v>3</v>
      </c>
    </row>
    <row r="16" spans="1:14" x14ac:dyDescent="0.25">
      <c r="A16" s="196" t="s">
        <v>218</v>
      </c>
      <c r="B16" s="148">
        <v>43004</v>
      </c>
      <c r="C16" s="52" t="s">
        <v>464</v>
      </c>
      <c r="D16" s="52" t="s">
        <v>35</v>
      </c>
      <c r="E16" s="147">
        <v>364</v>
      </c>
      <c r="F16" s="148">
        <v>43006</v>
      </c>
      <c r="G16" s="203">
        <v>43368</v>
      </c>
      <c r="H16" s="149">
        <v>40000000000</v>
      </c>
      <c r="I16" s="163">
        <v>3</v>
      </c>
      <c r="J16" s="168">
        <v>8000000000</v>
      </c>
      <c r="K16" s="150">
        <v>3</v>
      </c>
      <c r="L16" s="150">
        <v>3</v>
      </c>
      <c r="M16" s="151">
        <v>8000000000</v>
      </c>
      <c r="N16" s="150">
        <v>3</v>
      </c>
    </row>
    <row r="17" spans="1:14" x14ac:dyDescent="0.25">
      <c r="A17" s="196" t="s">
        <v>219</v>
      </c>
      <c r="B17" s="148">
        <v>43025</v>
      </c>
      <c r="C17" s="52" t="s">
        <v>464</v>
      </c>
      <c r="D17" s="52" t="s">
        <v>35</v>
      </c>
      <c r="E17" s="147">
        <v>364</v>
      </c>
      <c r="F17" s="148">
        <v>43027</v>
      </c>
      <c r="G17" s="203">
        <v>43389</v>
      </c>
      <c r="H17" s="149">
        <v>20000000000</v>
      </c>
      <c r="I17" s="163">
        <v>3</v>
      </c>
      <c r="J17" s="168">
        <v>2000000000</v>
      </c>
      <c r="K17" s="150">
        <v>3</v>
      </c>
      <c r="L17" s="150">
        <v>3</v>
      </c>
      <c r="M17" s="151">
        <v>2000000000</v>
      </c>
      <c r="N17" s="150">
        <v>3</v>
      </c>
    </row>
    <row r="18" spans="1:14" x14ac:dyDescent="0.25">
      <c r="A18" s="196" t="s">
        <v>220</v>
      </c>
      <c r="B18" s="148">
        <v>43053</v>
      </c>
      <c r="C18" s="52" t="s">
        <v>464</v>
      </c>
      <c r="D18" s="52" t="s">
        <v>35</v>
      </c>
      <c r="E18" s="147">
        <v>364</v>
      </c>
      <c r="F18" s="148">
        <v>43055</v>
      </c>
      <c r="G18" s="203">
        <v>43417</v>
      </c>
      <c r="H18" s="149">
        <v>20000000000</v>
      </c>
      <c r="I18" s="163">
        <v>3</v>
      </c>
      <c r="J18" s="168">
        <v>2000000000</v>
      </c>
      <c r="K18" s="150">
        <v>3</v>
      </c>
      <c r="L18" s="150">
        <v>3</v>
      </c>
      <c r="M18" s="151">
        <v>2000000000</v>
      </c>
      <c r="N18" s="150">
        <v>3</v>
      </c>
    </row>
    <row r="19" spans="1:14" x14ac:dyDescent="0.25">
      <c r="A19" s="196" t="s">
        <v>221</v>
      </c>
      <c r="B19" s="148">
        <v>43088</v>
      </c>
      <c r="C19" s="52" t="s">
        <v>464</v>
      </c>
      <c r="D19" s="52" t="s">
        <v>35</v>
      </c>
      <c r="E19" s="147">
        <v>364</v>
      </c>
      <c r="F19" s="148">
        <v>43090</v>
      </c>
      <c r="G19" s="203">
        <v>43452</v>
      </c>
      <c r="H19" s="149">
        <v>20000000000</v>
      </c>
      <c r="I19" s="163">
        <v>3</v>
      </c>
      <c r="J19" s="168">
        <v>8000000000</v>
      </c>
      <c r="K19" s="150">
        <v>3</v>
      </c>
      <c r="L19" s="150">
        <v>3</v>
      </c>
      <c r="M19" s="151">
        <v>8000000000</v>
      </c>
      <c r="N19" s="150">
        <v>3</v>
      </c>
    </row>
    <row r="20" spans="1:14" x14ac:dyDescent="0.25">
      <c r="A20" s="196" t="s">
        <v>222</v>
      </c>
      <c r="B20" s="148">
        <v>43123</v>
      </c>
      <c r="C20" s="52" t="s">
        <v>464</v>
      </c>
      <c r="D20" s="52" t="s">
        <v>35</v>
      </c>
      <c r="E20" s="147">
        <v>364</v>
      </c>
      <c r="F20" s="148">
        <v>43125</v>
      </c>
      <c r="G20" s="203">
        <v>43487</v>
      </c>
      <c r="H20" s="149">
        <v>20000000000</v>
      </c>
      <c r="I20" s="163">
        <v>3</v>
      </c>
      <c r="J20" s="168">
        <v>3800000000</v>
      </c>
      <c r="K20" s="150">
        <v>3</v>
      </c>
      <c r="L20" s="150">
        <v>3</v>
      </c>
      <c r="M20" s="151">
        <v>3800000000</v>
      </c>
      <c r="N20" s="150">
        <v>3</v>
      </c>
    </row>
    <row r="21" spans="1:14" x14ac:dyDescent="0.25">
      <c r="A21" s="196" t="s">
        <v>223</v>
      </c>
      <c r="B21" s="148">
        <v>43151</v>
      </c>
      <c r="C21" s="52" t="s">
        <v>464</v>
      </c>
      <c r="D21" s="52" t="s">
        <v>35</v>
      </c>
      <c r="E21" s="147">
        <v>364</v>
      </c>
      <c r="F21" s="148">
        <v>43153</v>
      </c>
      <c r="G21" s="203">
        <v>43515</v>
      </c>
      <c r="H21" s="149">
        <v>20000000000</v>
      </c>
      <c r="I21" s="163">
        <v>3</v>
      </c>
      <c r="J21" s="168">
        <v>26000000000</v>
      </c>
      <c r="K21" s="150">
        <v>3</v>
      </c>
      <c r="L21" s="150">
        <v>3</v>
      </c>
      <c r="M21" s="151">
        <v>20000000000</v>
      </c>
      <c r="N21" s="150">
        <v>3</v>
      </c>
    </row>
    <row r="22" spans="1:14" x14ac:dyDescent="0.25">
      <c r="A22" s="196" t="s">
        <v>224</v>
      </c>
      <c r="B22" s="148">
        <v>43179</v>
      </c>
      <c r="C22" s="52" t="s">
        <v>464</v>
      </c>
      <c r="D22" s="52" t="s">
        <v>35</v>
      </c>
      <c r="E22" s="147">
        <v>364</v>
      </c>
      <c r="F22" s="148">
        <v>43181</v>
      </c>
      <c r="G22" s="203">
        <v>43543</v>
      </c>
      <c r="H22" s="149">
        <v>40000000000</v>
      </c>
      <c r="I22" s="163">
        <v>3</v>
      </c>
      <c r="J22" s="168">
        <v>52000000000</v>
      </c>
      <c r="K22" s="150">
        <v>3</v>
      </c>
      <c r="L22" s="150">
        <v>3.05</v>
      </c>
      <c r="M22" s="151">
        <v>40000000000</v>
      </c>
      <c r="N22" s="150">
        <v>3.0300000000000002</v>
      </c>
    </row>
    <row r="23" spans="1:14" x14ac:dyDescent="0.25">
      <c r="A23" s="196" t="s">
        <v>225</v>
      </c>
      <c r="B23" s="148">
        <v>43214</v>
      </c>
      <c r="C23" s="52" t="s">
        <v>464</v>
      </c>
      <c r="D23" s="52" t="s">
        <v>35</v>
      </c>
      <c r="E23" s="147">
        <v>91</v>
      </c>
      <c r="F23" s="148">
        <v>43216</v>
      </c>
      <c r="G23" s="203">
        <v>43305</v>
      </c>
      <c r="H23" s="152">
        <v>40000000000</v>
      </c>
      <c r="I23" s="164">
        <v>2.6</v>
      </c>
      <c r="J23" s="169">
        <v>24200000000</v>
      </c>
      <c r="K23" s="153">
        <v>2.6</v>
      </c>
      <c r="L23" s="153">
        <v>2.8000000000000003</v>
      </c>
      <c r="M23" s="154">
        <v>24200000000</v>
      </c>
      <c r="N23" s="153">
        <v>2.6</v>
      </c>
    </row>
    <row r="24" spans="1:14" x14ac:dyDescent="0.25">
      <c r="A24" s="196" t="s">
        <v>225</v>
      </c>
      <c r="B24" s="148">
        <v>43214</v>
      </c>
      <c r="C24" s="52" t="s">
        <v>464</v>
      </c>
      <c r="D24" s="52" t="s">
        <v>35</v>
      </c>
      <c r="E24" s="147">
        <v>182</v>
      </c>
      <c r="F24" s="148">
        <v>43216</v>
      </c>
      <c r="G24" s="203">
        <v>43396</v>
      </c>
      <c r="H24" s="149">
        <v>40000000000</v>
      </c>
      <c r="I24" s="163">
        <v>2.85</v>
      </c>
      <c r="J24" s="168">
        <v>28000000000</v>
      </c>
      <c r="K24" s="150">
        <v>2.85</v>
      </c>
      <c r="L24" s="150">
        <v>3.05</v>
      </c>
      <c r="M24" s="151">
        <v>28000000000</v>
      </c>
      <c r="N24" s="150">
        <v>2.85</v>
      </c>
    </row>
    <row r="25" spans="1:14" x14ac:dyDescent="0.25">
      <c r="A25" s="196" t="s">
        <v>225</v>
      </c>
      <c r="B25" s="148">
        <v>43214</v>
      </c>
      <c r="C25" s="52" t="s">
        <v>464</v>
      </c>
      <c r="D25" s="52" t="s">
        <v>35</v>
      </c>
      <c r="E25" s="147">
        <v>364</v>
      </c>
      <c r="F25" s="148">
        <v>43216</v>
      </c>
      <c r="G25" s="203">
        <v>43578</v>
      </c>
      <c r="H25" s="149">
        <v>40000000000</v>
      </c>
      <c r="I25" s="163">
        <v>3.05</v>
      </c>
      <c r="J25" s="168">
        <v>24000000000</v>
      </c>
      <c r="K25" s="150">
        <v>3.06</v>
      </c>
      <c r="L25" s="150">
        <v>3.25</v>
      </c>
      <c r="M25" s="151">
        <v>24000000000</v>
      </c>
      <c r="N25" s="150">
        <v>3.06</v>
      </c>
    </row>
    <row r="26" spans="1:14" x14ac:dyDescent="0.25">
      <c r="A26" s="196" t="s">
        <v>226</v>
      </c>
      <c r="B26" s="148">
        <v>43242</v>
      </c>
      <c r="C26" s="52" t="s">
        <v>464</v>
      </c>
      <c r="D26" s="52" t="s">
        <v>35</v>
      </c>
      <c r="E26" s="147">
        <v>91</v>
      </c>
      <c r="F26" s="148">
        <v>43244</v>
      </c>
      <c r="G26" s="203">
        <v>43333</v>
      </c>
      <c r="H26" s="149">
        <v>40000000000</v>
      </c>
      <c r="I26" s="163">
        <v>2.6</v>
      </c>
      <c r="J26" s="170"/>
      <c r="K26" s="150"/>
      <c r="L26" s="150"/>
      <c r="M26" s="155"/>
      <c r="N26" s="150"/>
    </row>
    <row r="27" spans="1:14" x14ac:dyDescent="0.25">
      <c r="A27" s="196" t="s">
        <v>226</v>
      </c>
      <c r="B27" s="148">
        <v>43242</v>
      </c>
      <c r="C27" s="52" t="s">
        <v>464</v>
      </c>
      <c r="D27" s="52" t="s">
        <v>35</v>
      </c>
      <c r="E27" s="147">
        <v>182</v>
      </c>
      <c r="F27" s="148">
        <v>43244</v>
      </c>
      <c r="G27" s="203">
        <v>43424</v>
      </c>
      <c r="H27" s="149">
        <v>40000000000</v>
      </c>
      <c r="I27" s="163">
        <v>2.85</v>
      </c>
      <c r="J27" s="171">
        <v>36000000000</v>
      </c>
      <c r="K27" s="150">
        <v>2.85</v>
      </c>
      <c r="L27" s="150">
        <v>2.85</v>
      </c>
      <c r="M27" s="151">
        <v>36000000000</v>
      </c>
      <c r="N27" s="150">
        <v>2.85</v>
      </c>
    </row>
    <row r="28" spans="1:14" x14ac:dyDescent="0.25">
      <c r="A28" s="196" t="s">
        <v>226</v>
      </c>
      <c r="B28" s="148">
        <v>43242</v>
      </c>
      <c r="C28" s="52" t="s">
        <v>464</v>
      </c>
      <c r="D28" s="52" t="s">
        <v>35</v>
      </c>
      <c r="E28" s="147">
        <v>364</v>
      </c>
      <c r="F28" s="148">
        <v>43244</v>
      </c>
      <c r="G28" s="203">
        <v>43606</v>
      </c>
      <c r="H28" s="149">
        <v>40000000000</v>
      </c>
      <c r="I28" s="163">
        <v>3.05</v>
      </c>
      <c r="J28" s="171">
        <v>20000000000</v>
      </c>
      <c r="K28" s="150">
        <v>3.0700000000000003</v>
      </c>
      <c r="L28" s="150">
        <v>3.3000000000000003</v>
      </c>
      <c r="M28" s="151">
        <v>12000000000</v>
      </c>
      <c r="N28" s="150">
        <v>3.0700000000000003</v>
      </c>
    </row>
    <row r="29" spans="1:14" x14ac:dyDescent="0.25">
      <c r="A29" s="196" t="s">
        <v>227</v>
      </c>
      <c r="B29" s="148">
        <v>43270</v>
      </c>
      <c r="C29" s="52" t="s">
        <v>464</v>
      </c>
      <c r="D29" s="52" t="s">
        <v>35</v>
      </c>
      <c r="E29" s="147">
        <v>91</v>
      </c>
      <c r="F29" s="148">
        <v>43272</v>
      </c>
      <c r="G29" s="203">
        <v>43361</v>
      </c>
      <c r="H29" s="149">
        <v>40000000000</v>
      </c>
      <c r="I29" s="163">
        <v>2.6</v>
      </c>
      <c r="J29" s="171">
        <v>52000000000</v>
      </c>
      <c r="K29" s="150">
        <v>2.6</v>
      </c>
      <c r="L29" s="150">
        <v>2.6100000000000003</v>
      </c>
      <c r="M29" s="151">
        <v>40000000000</v>
      </c>
      <c r="N29" s="150">
        <v>2.6</v>
      </c>
    </row>
    <row r="30" spans="1:14" x14ac:dyDescent="0.25">
      <c r="A30" s="196" t="s">
        <v>227</v>
      </c>
      <c r="B30" s="148">
        <v>43270</v>
      </c>
      <c r="C30" s="52" t="s">
        <v>464</v>
      </c>
      <c r="D30" s="52" t="s">
        <v>35</v>
      </c>
      <c r="E30" s="147">
        <v>182</v>
      </c>
      <c r="F30" s="148">
        <v>43272</v>
      </c>
      <c r="G30" s="203">
        <v>43452</v>
      </c>
      <c r="H30" s="149">
        <v>40000000000</v>
      </c>
      <c r="I30" s="163">
        <v>2.85</v>
      </c>
      <c r="J30" s="171">
        <v>52000000000</v>
      </c>
      <c r="K30" s="150">
        <v>2.85</v>
      </c>
      <c r="L30" s="150">
        <v>2.85</v>
      </c>
      <c r="M30" s="151">
        <v>40000000000</v>
      </c>
      <c r="N30" s="150">
        <v>2.85</v>
      </c>
    </row>
    <row r="31" spans="1:14" x14ac:dyDescent="0.25">
      <c r="A31" s="196" t="s">
        <v>227</v>
      </c>
      <c r="B31" s="148">
        <v>43270</v>
      </c>
      <c r="C31" s="52" t="s">
        <v>464</v>
      </c>
      <c r="D31" s="52" t="s">
        <v>35</v>
      </c>
      <c r="E31" s="147">
        <v>364</v>
      </c>
      <c r="F31" s="148">
        <v>43272</v>
      </c>
      <c r="G31" s="203">
        <v>43634</v>
      </c>
      <c r="H31" s="149">
        <v>40000000000</v>
      </c>
      <c r="I31" s="163">
        <v>3.05</v>
      </c>
      <c r="J31" s="171">
        <v>68000000000</v>
      </c>
      <c r="K31" s="150">
        <v>3.05</v>
      </c>
      <c r="L31" s="150">
        <v>3.1</v>
      </c>
      <c r="M31" s="151">
        <v>40000000000</v>
      </c>
      <c r="N31" s="150">
        <v>3.05</v>
      </c>
    </row>
    <row r="32" spans="1:14" x14ac:dyDescent="0.25">
      <c r="A32" s="196" t="s">
        <v>228</v>
      </c>
      <c r="B32" s="148">
        <v>43298</v>
      </c>
      <c r="C32" s="52" t="s">
        <v>464</v>
      </c>
      <c r="D32" s="52" t="s">
        <v>35</v>
      </c>
      <c r="E32" s="147">
        <v>91</v>
      </c>
      <c r="F32" s="148">
        <v>43300</v>
      </c>
      <c r="G32" s="203">
        <v>43389</v>
      </c>
      <c r="H32" s="149">
        <v>50000000000</v>
      </c>
      <c r="I32" s="163">
        <v>2.6</v>
      </c>
      <c r="J32" s="171">
        <v>66000000000</v>
      </c>
      <c r="K32" s="150">
        <v>2.6100000000000003</v>
      </c>
      <c r="L32" s="150">
        <v>2.63</v>
      </c>
      <c r="M32" s="151">
        <v>50000000000</v>
      </c>
      <c r="N32" s="150">
        <v>2.6100000000000003</v>
      </c>
    </row>
    <row r="33" spans="1:14" x14ac:dyDescent="0.25">
      <c r="A33" s="196" t="s">
        <v>228</v>
      </c>
      <c r="B33" s="148">
        <v>43298</v>
      </c>
      <c r="C33" s="52" t="s">
        <v>464</v>
      </c>
      <c r="D33" s="52" t="s">
        <v>35</v>
      </c>
      <c r="E33" s="147">
        <v>182</v>
      </c>
      <c r="F33" s="148">
        <v>43300</v>
      </c>
      <c r="G33" s="203">
        <v>43480</v>
      </c>
      <c r="H33" s="149">
        <v>50000000000</v>
      </c>
      <c r="I33" s="163">
        <v>2.85</v>
      </c>
      <c r="J33" s="171">
        <v>62000000000</v>
      </c>
      <c r="K33" s="150">
        <v>2.86</v>
      </c>
      <c r="L33" s="150">
        <v>2.9000000000000004</v>
      </c>
      <c r="M33" s="151">
        <v>50000000000</v>
      </c>
      <c r="N33" s="150">
        <v>2.86</v>
      </c>
    </row>
    <row r="34" spans="1:14" x14ac:dyDescent="0.25">
      <c r="A34" s="196" t="s">
        <v>228</v>
      </c>
      <c r="B34" s="148">
        <v>43298</v>
      </c>
      <c r="C34" s="52" t="s">
        <v>464</v>
      </c>
      <c r="D34" s="52" t="s">
        <v>35</v>
      </c>
      <c r="E34" s="147">
        <v>364</v>
      </c>
      <c r="F34" s="148">
        <v>43300</v>
      </c>
      <c r="G34" s="203">
        <v>43662</v>
      </c>
      <c r="H34" s="149">
        <v>50000000000</v>
      </c>
      <c r="I34" s="163">
        <v>3.05</v>
      </c>
      <c r="J34" s="171">
        <v>58000000000</v>
      </c>
      <c r="K34" s="150">
        <v>3.06</v>
      </c>
      <c r="L34" s="150">
        <v>3.06</v>
      </c>
      <c r="M34" s="151">
        <v>50000000000</v>
      </c>
      <c r="N34" s="150">
        <v>3.06</v>
      </c>
    </row>
    <row r="35" spans="1:14" x14ac:dyDescent="0.25">
      <c r="A35" s="196" t="s">
        <v>229</v>
      </c>
      <c r="B35" s="148">
        <v>43333</v>
      </c>
      <c r="C35" s="52" t="s">
        <v>464</v>
      </c>
      <c r="D35" s="52" t="s">
        <v>35</v>
      </c>
      <c r="E35" s="147">
        <v>91</v>
      </c>
      <c r="F35" s="148">
        <v>43335</v>
      </c>
      <c r="G35" s="203">
        <v>43424</v>
      </c>
      <c r="H35" s="149">
        <v>70000000000</v>
      </c>
      <c r="I35" s="163">
        <v>2.6</v>
      </c>
      <c r="J35" s="170"/>
      <c r="K35" s="150"/>
      <c r="L35" s="150"/>
      <c r="M35" s="155"/>
      <c r="N35" s="150"/>
    </row>
    <row r="36" spans="1:14" x14ac:dyDescent="0.25">
      <c r="A36" s="196" t="s">
        <v>229</v>
      </c>
      <c r="B36" s="148">
        <v>43333</v>
      </c>
      <c r="C36" s="52" t="s">
        <v>464</v>
      </c>
      <c r="D36" s="52" t="s">
        <v>35</v>
      </c>
      <c r="E36" s="147">
        <v>182</v>
      </c>
      <c r="F36" s="148">
        <v>43335</v>
      </c>
      <c r="G36" s="203">
        <v>43515</v>
      </c>
      <c r="H36" s="149">
        <v>60000000000</v>
      </c>
      <c r="I36" s="163">
        <v>2.85</v>
      </c>
      <c r="J36" s="172"/>
      <c r="K36" s="156"/>
      <c r="L36" s="156"/>
      <c r="M36" s="155"/>
      <c r="N36" s="156"/>
    </row>
    <row r="37" spans="1:14" x14ac:dyDescent="0.25">
      <c r="A37" s="196" t="s">
        <v>229</v>
      </c>
      <c r="B37" s="148">
        <v>43333</v>
      </c>
      <c r="C37" s="52" t="s">
        <v>464</v>
      </c>
      <c r="D37" s="52" t="s">
        <v>35</v>
      </c>
      <c r="E37" s="147">
        <v>364</v>
      </c>
      <c r="F37" s="148">
        <v>43335</v>
      </c>
      <c r="G37" s="203">
        <v>43697</v>
      </c>
      <c r="H37" s="149">
        <v>50000000000</v>
      </c>
      <c r="I37" s="163">
        <v>3.05</v>
      </c>
      <c r="J37" s="172"/>
      <c r="K37" s="156"/>
      <c r="L37" s="156"/>
      <c r="M37" s="155"/>
      <c r="N37" s="156"/>
    </row>
    <row r="38" spans="1:14" x14ac:dyDescent="0.25">
      <c r="A38" s="196" t="s">
        <v>230</v>
      </c>
      <c r="B38" s="148">
        <v>43368</v>
      </c>
      <c r="C38" s="52" t="s">
        <v>464</v>
      </c>
      <c r="D38" s="52" t="s">
        <v>35</v>
      </c>
      <c r="E38" s="147">
        <v>91</v>
      </c>
      <c r="F38" s="148">
        <v>43370</v>
      </c>
      <c r="G38" s="203">
        <v>43459</v>
      </c>
      <c r="H38" s="149">
        <v>70000000000</v>
      </c>
      <c r="I38" s="163">
        <v>2.6</v>
      </c>
      <c r="J38" s="171">
        <v>14050000000</v>
      </c>
      <c r="K38" s="150">
        <v>2.6</v>
      </c>
      <c r="L38" s="150">
        <v>2.6100000000000003</v>
      </c>
      <c r="M38" s="149">
        <v>14050000000</v>
      </c>
      <c r="N38" s="150">
        <v>2.6</v>
      </c>
    </row>
    <row r="39" spans="1:14" x14ac:dyDescent="0.25">
      <c r="A39" s="196" t="s">
        <v>230</v>
      </c>
      <c r="B39" s="148">
        <v>43368</v>
      </c>
      <c r="C39" s="52" t="s">
        <v>464</v>
      </c>
      <c r="D39" s="52" t="s">
        <v>35</v>
      </c>
      <c r="E39" s="147">
        <v>182</v>
      </c>
      <c r="F39" s="148">
        <v>43370</v>
      </c>
      <c r="G39" s="203">
        <v>43550</v>
      </c>
      <c r="H39" s="149">
        <v>60000000000</v>
      </c>
      <c r="I39" s="163">
        <v>2.85</v>
      </c>
      <c r="J39" s="171">
        <v>20820000000</v>
      </c>
      <c r="K39" s="150">
        <v>2.87</v>
      </c>
      <c r="L39" s="150">
        <v>2.87</v>
      </c>
      <c r="M39" s="149">
        <v>20820000000</v>
      </c>
      <c r="N39" s="150">
        <v>2.87</v>
      </c>
    </row>
    <row r="40" spans="1:14" x14ac:dyDescent="0.25">
      <c r="A40" s="196" t="s">
        <v>230</v>
      </c>
      <c r="B40" s="148">
        <v>43368</v>
      </c>
      <c r="C40" s="52" t="s">
        <v>464</v>
      </c>
      <c r="D40" s="52" t="s">
        <v>35</v>
      </c>
      <c r="E40" s="147">
        <v>364</v>
      </c>
      <c r="F40" s="148">
        <v>43370</v>
      </c>
      <c r="G40" s="203">
        <v>43732</v>
      </c>
      <c r="H40" s="149">
        <v>50000000000</v>
      </c>
      <c r="I40" s="163">
        <v>3.05</v>
      </c>
      <c r="J40" s="171">
        <v>28000000000</v>
      </c>
      <c r="K40" s="150">
        <v>3.06</v>
      </c>
      <c r="L40" s="150">
        <v>3.0700000000000003</v>
      </c>
      <c r="M40" s="149">
        <v>28000000000</v>
      </c>
      <c r="N40" s="150">
        <v>3.06</v>
      </c>
    </row>
    <row r="41" spans="1:14" x14ac:dyDescent="0.25">
      <c r="A41" s="196" t="s">
        <v>231</v>
      </c>
      <c r="B41" s="148">
        <v>43389</v>
      </c>
      <c r="C41" s="52" t="s">
        <v>464</v>
      </c>
      <c r="D41" s="52" t="s">
        <v>35</v>
      </c>
      <c r="E41" s="147">
        <v>91</v>
      </c>
      <c r="F41" s="148">
        <v>43391</v>
      </c>
      <c r="G41" s="203">
        <v>43480</v>
      </c>
      <c r="H41" s="149">
        <v>60000000000</v>
      </c>
      <c r="I41" s="163">
        <v>2.6</v>
      </c>
      <c r="J41" s="171">
        <v>8000000000</v>
      </c>
      <c r="K41" s="150">
        <v>2.6100000000000003</v>
      </c>
      <c r="L41" s="150">
        <v>2.6100000000000003</v>
      </c>
      <c r="M41" s="149">
        <v>8000000000</v>
      </c>
      <c r="N41" s="150">
        <v>2.6100000000000003</v>
      </c>
    </row>
    <row r="42" spans="1:14" x14ac:dyDescent="0.25">
      <c r="A42" s="196" t="s">
        <v>231</v>
      </c>
      <c r="B42" s="148">
        <v>43389</v>
      </c>
      <c r="C42" s="52" t="s">
        <v>464</v>
      </c>
      <c r="D42" s="52" t="s">
        <v>35</v>
      </c>
      <c r="E42" s="147">
        <v>182</v>
      </c>
      <c r="F42" s="148">
        <v>43391</v>
      </c>
      <c r="G42" s="203">
        <v>43571</v>
      </c>
      <c r="H42" s="149">
        <v>50000000000</v>
      </c>
      <c r="I42" s="163">
        <v>2.85</v>
      </c>
      <c r="J42" s="172"/>
      <c r="K42" s="156"/>
      <c r="L42" s="156"/>
      <c r="M42" s="155"/>
      <c r="N42" s="156"/>
    </row>
    <row r="43" spans="1:14" x14ac:dyDescent="0.25">
      <c r="A43" s="196" t="s">
        <v>231</v>
      </c>
      <c r="B43" s="148">
        <v>43389</v>
      </c>
      <c r="C43" s="52" t="s">
        <v>464</v>
      </c>
      <c r="D43" s="52" t="s">
        <v>35</v>
      </c>
      <c r="E43" s="147">
        <v>364</v>
      </c>
      <c r="F43" s="148">
        <v>43391</v>
      </c>
      <c r="G43" s="203">
        <v>43753</v>
      </c>
      <c r="H43" s="149">
        <v>40000000000</v>
      </c>
      <c r="I43" s="163">
        <v>3.05</v>
      </c>
      <c r="J43" s="171">
        <v>12000000000</v>
      </c>
      <c r="K43" s="150">
        <v>3.05</v>
      </c>
      <c r="L43" s="150">
        <v>3.1</v>
      </c>
      <c r="M43" s="151">
        <v>12000000000</v>
      </c>
      <c r="N43" s="150">
        <v>3.05</v>
      </c>
    </row>
    <row r="44" spans="1:14" x14ac:dyDescent="0.25">
      <c r="A44" s="196" t="s">
        <v>232</v>
      </c>
      <c r="B44" s="148">
        <v>43417</v>
      </c>
      <c r="C44" s="52" t="s">
        <v>464</v>
      </c>
      <c r="D44" s="52" t="s">
        <v>35</v>
      </c>
      <c r="E44" s="147">
        <v>91</v>
      </c>
      <c r="F44" s="148">
        <v>43419</v>
      </c>
      <c r="G44" s="203">
        <v>43508</v>
      </c>
      <c r="H44" s="149">
        <v>60000000000</v>
      </c>
      <c r="I44" s="163">
        <v>2.6</v>
      </c>
      <c r="J44" s="171">
        <v>8000000000</v>
      </c>
      <c r="K44" s="150">
        <v>2.6</v>
      </c>
      <c r="L44" s="150">
        <v>2.6</v>
      </c>
      <c r="M44" s="149">
        <v>8000000000</v>
      </c>
      <c r="N44" s="150">
        <v>2.6</v>
      </c>
    </row>
    <row r="45" spans="1:14" x14ac:dyDescent="0.25">
      <c r="A45" s="196" t="s">
        <v>232</v>
      </c>
      <c r="B45" s="148">
        <v>43417</v>
      </c>
      <c r="C45" s="52" t="s">
        <v>464</v>
      </c>
      <c r="D45" s="52" t="s">
        <v>35</v>
      </c>
      <c r="E45" s="147">
        <v>182</v>
      </c>
      <c r="F45" s="148">
        <v>43419</v>
      </c>
      <c r="G45" s="203">
        <v>43599</v>
      </c>
      <c r="H45" s="149">
        <v>50000000000</v>
      </c>
      <c r="I45" s="163">
        <v>2.85</v>
      </c>
      <c r="J45" s="172"/>
      <c r="K45" s="156"/>
      <c r="L45" s="156"/>
      <c r="M45" s="155"/>
      <c r="N45" s="156"/>
    </row>
    <row r="46" spans="1:14" x14ac:dyDescent="0.25">
      <c r="A46" s="196" t="s">
        <v>232</v>
      </c>
      <c r="B46" s="148">
        <v>43417</v>
      </c>
      <c r="C46" s="52" t="s">
        <v>464</v>
      </c>
      <c r="D46" s="52" t="s">
        <v>35</v>
      </c>
      <c r="E46" s="147">
        <v>364</v>
      </c>
      <c r="F46" s="148">
        <v>43419</v>
      </c>
      <c r="G46" s="203">
        <v>43781</v>
      </c>
      <c r="H46" s="149">
        <v>40000000000</v>
      </c>
      <c r="I46" s="163">
        <v>3.05</v>
      </c>
      <c r="J46" s="171">
        <v>10000000000</v>
      </c>
      <c r="K46" s="150">
        <v>3.05</v>
      </c>
      <c r="L46" s="150">
        <v>3.05</v>
      </c>
      <c r="M46" s="149">
        <v>10000000000</v>
      </c>
      <c r="N46" s="150">
        <v>3.05</v>
      </c>
    </row>
    <row r="47" spans="1:14" x14ac:dyDescent="0.25">
      <c r="A47" s="196" t="s">
        <v>233</v>
      </c>
      <c r="B47" s="148">
        <v>43452</v>
      </c>
      <c r="C47" s="52" t="s">
        <v>464</v>
      </c>
      <c r="D47" s="52" t="s">
        <v>35</v>
      </c>
      <c r="E47" s="147">
        <v>91</v>
      </c>
      <c r="F47" s="148">
        <v>43454</v>
      </c>
      <c r="G47" s="203">
        <v>43543</v>
      </c>
      <c r="H47" s="149">
        <v>60000000000</v>
      </c>
      <c r="I47" s="163">
        <v>2.6</v>
      </c>
      <c r="J47" s="171">
        <v>58000000000</v>
      </c>
      <c r="K47" s="150">
        <v>2.6</v>
      </c>
      <c r="L47" s="150">
        <v>2.6100000000000003</v>
      </c>
      <c r="M47" s="149">
        <v>58000000000</v>
      </c>
      <c r="N47" s="150">
        <v>2.6</v>
      </c>
    </row>
    <row r="48" spans="1:14" x14ac:dyDescent="0.25">
      <c r="A48" s="196" t="s">
        <v>233</v>
      </c>
      <c r="B48" s="148">
        <v>43452</v>
      </c>
      <c r="C48" s="52" t="s">
        <v>464</v>
      </c>
      <c r="D48" s="52" t="s">
        <v>35</v>
      </c>
      <c r="E48" s="147">
        <v>182</v>
      </c>
      <c r="F48" s="148">
        <v>43454</v>
      </c>
      <c r="G48" s="203">
        <v>43634</v>
      </c>
      <c r="H48" s="149">
        <v>50000000000</v>
      </c>
      <c r="I48" s="163">
        <v>2.85</v>
      </c>
      <c r="J48" s="171">
        <v>40000000000</v>
      </c>
      <c r="K48" s="150">
        <v>2.86</v>
      </c>
      <c r="L48" s="150">
        <v>2.86</v>
      </c>
      <c r="M48" s="149">
        <v>40000000000</v>
      </c>
      <c r="N48" s="150">
        <v>2.86</v>
      </c>
    </row>
    <row r="49" spans="1:14" x14ac:dyDescent="0.25">
      <c r="A49" s="196" t="s">
        <v>233</v>
      </c>
      <c r="B49" s="148">
        <v>43452</v>
      </c>
      <c r="C49" s="52" t="s">
        <v>464</v>
      </c>
      <c r="D49" s="52" t="s">
        <v>35</v>
      </c>
      <c r="E49" s="147">
        <v>364</v>
      </c>
      <c r="F49" s="148">
        <v>43454</v>
      </c>
      <c r="G49" s="203">
        <v>43816</v>
      </c>
      <c r="H49" s="149">
        <v>40000000000</v>
      </c>
      <c r="I49" s="163">
        <v>3.05</v>
      </c>
      <c r="J49" s="171">
        <v>40000000000</v>
      </c>
      <c r="K49" s="150">
        <v>3.05</v>
      </c>
      <c r="L49" s="150">
        <v>3.06</v>
      </c>
      <c r="M49" s="149">
        <v>40000000000</v>
      </c>
      <c r="N49" s="150">
        <v>3.05</v>
      </c>
    </row>
    <row r="50" spans="1:14" x14ac:dyDescent="0.25">
      <c r="A50" s="196" t="s">
        <v>234</v>
      </c>
      <c r="B50" s="148">
        <v>43480</v>
      </c>
      <c r="C50" s="52" t="s">
        <v>464</v>
      </c>
      <c r="D50" s="52" t="s">
        <v>35</v>
      </c>
      <c r="E50" s="147">
        <v>91</v>
      </c>
      <c r="F50" s="148">
        <v>43482</v>
      </c>
      <c r="G50" s="203">
        <v>43571</v>
      </c>
      <c r="H50" s="149">
        <v>60000000000</v>
      </c>
      <c r="I50" s="163">
        <v>2.6</v>
      </c>
      <c r="J50" s="171">
        <v>76400000000</v>
      </c>
      <c r="K50" s="150">
        <v>2.6100000000000003</v>
      </c>
      <c r="L50" s="150">
        <v>2.63</v>
      </c>
      <c r="M50" s="149">
        <v>60000000000</v>
      </c>
      <c r="N50" s="150">
        <v>2.6100000000000003</v>
      </c>
    </row>
    <row r="51" spans="1:14" x14ac:dyDescent="0.25">
      <c r="A51" s="196" t="s">
        <v>234</v>
      </c>
      <c r="B51" s="148">
        <v>43480</v>
      </c>
      <c r="C51" s="52" t="s">
        <v>464</v>
      </c>
      <c r="D51" s="52" t="s">
        <v>35</v>
      </c>
      <c r="E51" s="147">
        <v>182</v>
      </c>
      <c r="F51" s="148">
        <v>43482</v>
      </c>
      <c r="G51" s="203">
        <v>43662</v>
      </c>
      <c r="H51" s="149">
        <v>50000000000</v>
      </c>
      <c r="I51" s="163">
        <v>2.85</v>
      </c>
      <c r="J51" s="171">
        <v>50000000000</v>
      </c>
      <c r="K51" s="150">
        <v>2.86</v>
      </c>
      <c r="L51" s="150">
        <v>2.86</v>
      </c>
      <c r="M51" s="149">
        <v>50000000000</v>
      </c>
      <c r="N51" s="150">
        <v>2.86</v>
      </c>
    </row>
    <row r="52" spans="1:14" x14ac:dyDescent="0.25">
      <c r="A52" s="196" t="s">
        <v>234</v>
      </c>
      <c r="B52" s="148">
        <v>43480</v>
      </c>
      <c r="C52" s="52" t="s">
        <v>464</v>
      </c>
      <c r="D52" s="52" t="s">
        <v>35</v>
      </c>
      <c r="E52" s="147">
        <v>364</v>
      </c>
      <c r="F52" s="148">
        <v>43482</v>
      </c>
      <c r="G52" s="203">
        <v>43844</v>
      </c>
      <c r="H52" s="149">
        <v>40000000000</v>
      </c>
      <c r="I52" s="163">
        <v>3.05</v>
      </c>
      <c r="J52" s="171">
        <v>70000000000</v>
      </c>
      <c r="K52" s="150">
        <v>3.05</v>
      </c>
      <c r="L52" s="150">
        <v>3.06</v>
      </c>
      <c r="M52" s="149">
        <v>40000000000</v>
      </c>
      <c r="N52" s="150">
        <v>3.06</v>
      </c>
    </row>
    <row r="53" spans="1:14" x14ac:dyDescent="0.25">
      <c r="A53" s="196" t="s">
        <v>235</v>
      </c>
      <c r="B53" s="148">
        <v>43514</v>
      </c>
      <c r="C53" s="52" t="s">
        <v>464</v>
      </c>
      <c r="D53" s="52" t="s">
        <v>35</v>
      </c>
      <c r="E53" s="147">
        <v>91</v>
      </c>
      <c r="F53" s="148">
        <v>43516</v>
      </c>
      <c r="G53" s="203">
        <v>43605</v>
      </c>
      <c r="H53" s="149">
        <v>70000000000</v>
      </c>
      <c r="I53" s="163">
        <v>2.6</v>
      </c>
      <c r="J53" s="171">
        <v>202000000000</v>
      </c>
      <c r="K53" s="150">
        <v>2.6</v>
      </c>
      <c r="L53" s="150">
        <v>2.6599999999999997</v>
      </c>
      <c r="M53" s="149">
        <v>70000000000</v>
      </c>
      <c r="N53" s="150">
        <v>2.64</v>
      </c>
    </row>
    <row r="54" spans="1:14" x14ac:dyDescent="0.25">
      <c r="A54" s="196" t="s">
        <v>235</v>
      </c>
      <c r="B54" s="148">
        <v>43514</v>
      </c>
      <c r="C54" s="52" t="s">
        <v>464</v>
      </c>
      <c r="D54" s="52" t="s">
        <v>35</v>
      </c>
      <c r="E54" s="147">
        <v>182</v>
      </c>
      <c r="F54" s="148">
        <v>43516</v>
      </c>
      <c r="G54" s="203">
        <v>43696</v>
      </c>
      <c r="H54" s="149">
        <v>50000000000</v>
      </c>
      <c r="I54" s="163">
        <v>2.85</v>
      </c>
      <c r="J54" s="171">
        <v>168000000000</v>
      </c>
      <c r="K54" s="150">
        <v>2.86</v>
      </c>
      <c r="L54" s="150">
        <v>2.9000000000000004</v>
      </c>
      <c r="M54" s="149">
        <v>50000000000</v>
      </c>
      <c r="N54" s="150">
        <v>2.9000000000000004</v>
      </c>
    </row>
    <row r="55" spans="1:14" x14ac:dyDescent="0.25">
      <c r="A55" s="196" t="s">
        <v>235</v>
      </c>
      <c r="B55" s="148">
        <v>43514</v>
      </c>
      <c r="C55" s="52" t="s">
        <v>464</v>
      </c>
      <c r="D55" s="52" t="s">
        <v>35</v>
      </c>
      <c r="E55" s="147">
        <v>364</v>
      </c>
      <c r="F55" s="148">
        <v>43516</v>
      </c>
      <c r="G55" s="203">
        <v>43878</v>
      </c>
      <c r="H55" s="149">
        <v>80000000000</v>
      </c>
      <c r="I55" s="163">
        <v>3.05</v>
      </c>
      <c r="J55" s="171">
        <v>160000000000</v>
      </c>
      <c r="K55" s="150">
        <v>3.05</v>
      </c>
      <c r="L55" s="150">
        <v>3.1</v>
      </c>
      <c r="M55" s="149">
        <v>80000000000</v>
      </c>
      <c r="N55" s="150">
        <v>3.1</v>
      </c>
    </row>
    <row r="56" spans="1:14" x14ac:dyDescent="0.25">
      <c r="A56" s="196" t="s">
        <v>236</v>
      </c>
      <c r="B56" s="148">
        <v>43543</v>
      </c>
      <c r="C56" s="52" t="s">
        <v>464</v>
      </c>
      <c r="D56" s="52" t="s">
        <v>35</v>
      </c>
      <c r="E56" s="147">
        <v>91</v>
      </c>
      <c r="F56" s="148">
        <v>43545</v>
      </c>
      <c r="G56" s="203">
        <v>43634</v>
      </c>
      <c r="H56" s="149">
        <v>70000000000</v>
      </c>
      <c r="I56" s="163">
        <v>2.6</v>
      </c>
      <c r="J56" s="171">
        <v>194000000000</v>
      </c>
      <c r="K56" s="150">
        <v>2.65</v>
      </c>
      <c r="L56" s="150">
        <v>2.97</v>
      </c>
      <c r="M56" s="149">
        <v>70000000000</v>
      </c>
      <c r="N56" s="150">
        <v>2.85</v>
      </c>
    </row>
    <row r="57" spans="1:14" x14ac:dyDescent="0.25">
      <c r="A57" s="196" t="s">
        <v>236</v>
      </c>
      <c r="B57" s="148">
        <v>43543</v>
      </c>
      <c r="C57" s="52" t="s">
        <v>464</v>
      </c>
      <c r="D57" s="52" t="s">
        <v>35</v>
      </c>
      <c r="E57" s="147">
        <v>182</v>
      </c>
      <c r="F57" s="148">
        <v>43545</v>
      </c>
      <c r="G57" s="203">
        <v>43725</v>
      </c>
      <c r="H57" s="149">
        <v>50000000000</v>
      </c>
      <c r="I57" s="163">
        <v>2.85</v>
      </c>
      <c r="J57" s="171">
        <v>207980000000</v>
      </c>
      <c r="K57" s="150">
        <v>2.9000000000000004</v>
      </c>
      <c r="L57" s="150">
        <v>3.19</v>
      </c>
      <c r="M57" s="149">
        <v>50000000000</v>
      </c>
      <c r="N57" s="150">
        <v>3.05</v>
      </c>
    </row>
    <row r="58" spans="1:14" x14ac:dyDescent="0.25">
      <c r="A58" s="196" t="s">
        <v>236</v>
      </c>
      <c r="B58" s="148">
        <v>43543</v>
      </c>
      <c r="C58" s="52" t="s">
        <v>464</v>
      </c>
      <c r="D58" s="52" t="s">
        <v>35</v>
      </c>
      <c r="E58" s="147">
        <v>364</v>
      </c>
      <c r="F58" s="148">
        <v>43545</v>
      </c>
      <c r="G58" s="203">
        <v>43907</v>
      </c>
      <c r="H58" s="149">
        <v>80000000000</v>
      </c>
      <c r="I58" s="163">
        <v>3.05</v>
      </c>
      <c r="J58" s="171">
        <v>291000000000</v>
      </c>
      <c r="K58" s="150">
        <v>3.05</v>
      </c>
      <c r="L58" s="150">
        <v>3.5000000000000004</v>
      </c>
      <c r="M58" s="149">
        <v>80000000000</v>
      </c>
      <c r="N58" s="150">
        <v>3.2</v>
      </c>
    </row>
    <row r="59" spans="1:14" x14ac:dyDescent="0.25">
      <c r="A59" s="196" t="s">
        <v>237</v>
      </c>
      <c r="B59" s="148">
        <v>43567</v>
      </c>
      <c r="C59" s="52" t="s">
        <v>464</v>
      </c>
      <c r="D59" s="52" t="s">
        <v>35</v>
      </c>
      <c r="E59" s="147">
        <v>91</v>
      </c>
      <c r="F59" s="148">
        <v>43569</v>
      </c>
      <c r="G59" s="203">
        <v>43658</v>
      </c>
      <c r="H59" s="149">
        <v>70000000000</v>
      </c>
      <c r="I59" s="163">
        <v>2.6</v>
      </c>
      <c r="J59" s="171">
        <v>228000000000</v>
      </c>
      <c r="K59" s="150">
        <v>2.6</v>
      </c>
      <c r="L59" s="150">
        <v>3.2099999999999995</v>
      </c>
      <c r="M59" s="149">
        <v>70000000000</v>
      </c>
      <c r="N59" s="150">
        <v>3.18</v>
      </c>
    </row>
    <row r="60" spans="1:14" x14ac:dyDescent="0.25">
      <c r="A60" s="196" t="s">
        <v>237</v>
      </c>
      <c r="B60" s="148">
        <v>43567</v>
      </c>
      <c r="C60" s="52" t="s">
        <v>464</v>
      </c>
      <c r="D60" s="52" t="s">
        <v>35</v>
      </c>
      <c r="E60" s="147">
        <v>182</v>
      </c>
      <c r="F60" s="148">
        <v>43569</v>
      </c>
      <c r="G60" s="203">
        <v>43749</v>
      </c>
      <c r="H60" s="149">
        <v>50000000000</v>
      </c>
      <c r="I60" s="163">
        <v>2.85</v>
      </c>
      <c r="J60" s="171">
        <v>198500000000</v>
      </c>
      <c r="K60" s="150">
        <v>2.85</v>
      </c>
      <c r="L60" s="150">
        <v>3.4099999999999997</v>
      </c>
      <c r="M60" s="149">
        <v>50000000000</v>
      </c>
      <c r="N60" s="150">
        <v>3.4099999999999997</v>
      </c>
    </row>
    <row r="61" spans="1:14" x14ac:dyDescent="0.25">
      <c r="A61" s="196" t="s">
        <v>237</v>
      </c>
      <c r="B61" s="148">
        <v>43567</v>
      </c>
      <c r="C61" s="52" t="s">
        <v>464</v>
      </c>
      <c r="D61" s="52" t="s">
        <v>35</v>
      </c>
      <c r="E61" s="147">
        <v>364</v>
      </c>
      <c r="F61" s="148">
        <v>43569</v>
      </c>
      <c r="G61" s="203">
        <v>43931</v>
      </c>
      <c r="H61" s="149">
        <v>80000000000</v>
      </c>
      <c r="I61" s="163">
        <v>3.05</v>
      </c>
      <c r="J61" s="171">
        <v>190900000000</v>
      </c>
      <c r="K61" s="150">
        <v>3.05</v>
      </c>
      <c r="L61" s="150">
        <v>3.65</v>
      </c>
      <c r="M61" s="149">
        <v>80000000000</v>
      </c>
      <c r="N61" s="150">
        <v>3.55</v>
      </c>
    </row>
    <row r="62" spans="1:14" x14ac:dyDescent="0.25">
      <c r="A62" s="196" t="s">
        <v>238</v>
      </c>
      <c r="B62" s="148">
        <v>43578</v>
      </c>
      <c r="C62" s="52" t="s">
        <v>464</v>
      </c>
      <c r="D62" s="52" t="s">
        <v>35</v>
      </c>
      <c r="E62" s="147">
        <v>91</v>
      </c>
      <c r="F62" s="148">
        <v>43580</v>
      </c>
      <c r="G62" s="203">
        <v>43669</v>
      </c>
      <c r="H62" s="149">
        <v>70000000000</v>
      </c>
      <c r="I62" s="163">
        <v>2.6</v>
      </c>
      <c r="J62" s="171">
        <v>224000000000</v>
      </c>
      <c r="K62" s="150">
        <v>2.68</v>
      </c>
      <c r="L62" s="150">
        <v>3.63</v>
      </c>
      <c r="M62" s="149">
        <v>70000000000</v>
      </c>
      <c r="N62" s="150">
        <v>3.4299999999999997</v>
      </c>
    </row>
    <row r="63" spans="1:14" x14ac:dyDescent="0.25">
      <c r="A63" s="196" t="s">
        <v>238</v>
      </c>
      <c r="B63" s="148">
        <v>43578</v>
      </c>
      <c r="C63" s="52" t="s">
        <v>464</v>
      </c>
      <c r="D63" s="52" t="s">
        <v>35</v>
      </c>
      <c r="E63" s="147">
        <v>182</v>
      </c>
      <c r="F63" s="148">
        <v>43580</v>
      </c>
      <c r="G63" s="203">
        <v>43760</v>
      </c>
      <c r="H63" s="149">
        <v>50000000000</v>
      </c>
      <c r="I63" s="163">
        <v>2.85</v>
      </c>
      <c r="J63" s="171">
        <v>234900000000</v>
      </c>
      <c r="K63" s="150">
        <v>2.9000000000000004</v>
      </c>
      <c r="L63" s="150">
        <v>3.85</v>
      </c>
      <c r="M63" s="149">
        <v>50000000000</v>
      </c>
      <c r="N63" s="150">
        <v>3.63</v>
      </c>
    </row>
    <row r="64" spans="1:14" x14ac:dyDescent="0.25">
      <c r="A64" s="196" t="s">
        <v>238</v>
      </c>
      <c r="B64" s="148">
        <v>43578</v>
      </c>
      <c r="C64" s="52" t="s">
        <v>464</v>
      </c>
      <c r="D64" s="52" t="s">
        <v>35</v>
      </c>
      <c r="E64" s="147">
        <v>364</v>
      </c>
      <c r="F64" s="148">
        <v>43580</v>
      </c>
      <c r="G64" s="203">
        <v>43942</v>
      </c>
      <c r="H64" s="149">
        <v>80000000000</v>
      </c>
      <c r="I64" s="163">
        <v>3.05</v>
      </c>
      <c r="J64" s="171">
        <v>303500000000</v>
      </c>
      <c r="K64" s="150">
        <v>3.05</v>
      </c>
      <c r="L64" s="150">
        <v>4.1500000000000004</v>
      </c>
      <c r="M64" s="149">
        <v>80000000000</v>
      </c>
      <c r="N64" s="150">
        <v>3.85</v>
      </c>
    </row>
    <row r="65" spans="1:14" x14ac:dyDescent="0.25">
      <c r="A65" s="196" t="s">
        <v>239</v>
      </c>
      <c r="B65" s="148">
        <v>43594</v>
      </c>
      <c r="C65" s="52" t="s">
        <v>464</v>
      </c>
      <c r="D65" s="52" t="s">
        <v>35</v>
      </c>
      <c r="E65" s="147">
        <v>91</v>
      </c>
      <c r="F65" s="148">
        <v>43596</v>
      </c>
      <c r="G65" s="203">
        <v>43685</v>
      </c>
      <c r="H65" s="149">
        <v>70000000000</v>
      </c>
      <c r="I65" s="163">
        <v>2.6</v>
      </c>
      <c r="J65" s="171">
        <v>120000000000</v>
      </c>
      <c r="K65" s="150">
        <v>3.6700000000000004</v>
      </c>
      <c r="L65" s="150">
        <v>4.3999999999999995</v>
      </c>
      <c r="M65" s="149">
        <v>70000000000</v>
      </c>
      <c r="N65" s="150">
        <v>3.8</v>
      </c>
    </row>
    <row r="66" spans="1:14" x14ac:dyDescent="0.25">
      <c r="A66" s="196" t="s">
        <v>239</v>
      </c>
      <c r="B66" s="148">
        <v>43594</v>
      </c>
      <c r="C66" s="52" t="s">
        <v>464</v>
      </c>
      <c r="D66" s="52" t="s">
        <v>35</v>
      </c>
      <c r="E66" s="147">
        <v>182</v>
      </c>
      <c r="F66" s="148">
        <v>43596</v>
      </c>
      <c r="G66" s="203">
        <v>43776</v>
      </c>
      <c r="H66" s="149">
        <v>50000000000</v>
      </c>
      <c r="I66" s="163">
        <v>2.85</v>
      </c>
      <c r="J66" s="171">
        <v>159000000000</v>
      </c>
      <c r="K66" s="150">
        <v>3.8</v>
      </c>
      <c r="L66" s="150">
        <v>4.5999999999999996</v>
      </c>
      <c r="M66" s="149">
        <v>50000000000</v>
      </c>
      <c r="N66" s="150">
        <v>3.9600000000000004</v>
      </c>
    </row>
    <row r="67" spans="1:14" x14ac:dyDescent="0.25">
      <c r="A67" s="196" t="s">
        <v>239</v>
      </c>
      <c r="B67" s="148">
        <v>43594</v>
      </c>
      <c r="C67" s="52" t="s">
        <v>464</v>
      </c>
      <c r="D67" s="52" t="s">
        <v>35</v>
      </c>
      <c r="E67" s="147">
        <v>364</v>
      </c>
      <c r="F67" s="148">
        <v>43596</v>
      </c>
      <c r="G67" s="203">
        <v>43958</v>
      </c>
      <c r="H67" s="149">
        <v>80000000000</v>
      </c>
      <c r="I67" s="163">
        <v>3.05</v>
      </c>
      <c r="J67" s="171">
        <v>298000000000</v>
      </c>
      <c r="K67" s="150">
        <v>3.1</v>
      </c>
      <c r="L67" s="150">
        <v>5.01</v>
      </c>
      <c r="M67" s="149">
        <v>80000000000</v>
      </c>
      <c r="N67" s="150">
        <v>4.8500000000000005</v>
      </c>
    </row>
    <row r="68" spans="1:14" x14ac:dyDescent="0.25">
      <c r="A68" s="196" t="s">
        <v>240</v>
      </c>
      <c r="B68" s="148">
        <v>43602</v>
      </c>
      <c r="C68" s="52" t="s">
        <v>464</v>
      </c>
      <c r="D68" s="52" t="s">
        <v>35</v>
      </c>
      <c r="E68" s="147">
        <v>91</v>
      </c>
      <c r="F68" s="148">
        <v>43604</v>
      </c>
      <c r="G68" s="203">
        <v>43693</v>
      </c>
      <c r="H68" s="149">
        <v>100000000000</v>
      </c>
      <c r="I68" s="163">
        <v>2.6</v>
      </c>
      <c r="J68" s="171">
        <v>88000000000</v>
      </c>
      <c r="K68" s="150">
        <v>2.7</v>
      </c>
      <c r="L68" s="150">
        <v>4.72</v>
      </c>
      <c r="M68" s="149">
        <v>87985000000</v>
      </c>
      <c r="N68" s="150">
        <v>2.7</v>
      </c>
    </row>
    <row r="69" spans="1:14" x14ac:dyDescent="0.25">
      <c r="A69" s="196" t="s">
        <v>240</v>
      </c>
      <c r="B69" s="148">
        <v>43602</v>
      </c>
      <c r="C69" s="52" t="s">
        <v>464</v>
      </c>
      <c r="D69" s="52" t="s">
        <v>35</v>
      </c>
      <c r="E69" s="147">
        <v>182</v>
      </c>
      <c r="F69" s="148">
        <v>43604</v>
      </c>
      <c r="G69" s="203">
        <v>43784</v>
      </c>
      <c r="H69" s="149">
        <v>100000000000</v>
      </c>
      <c r="I69" s="163">
        <v>2.85</v>
      </c>
      <c r="J69" s="171">
        <v>86000000000</v>
      </c>
      <c r="K69" s="150">
        <v>2.9000000000000004</v>
      </c>
      <c r="L69" s="150">
        <v>4.97</v>
      </c>
      <c r="M69" s="149">
        <v>86000000000</v>
      </c>
      <c r="N69" s="150">
        <v>2.9000000000000004</v>
      </c>
    </row>
    <row r="70" spans="1:14" x14ac:dyDescent="0.25">
      <c r="A70" s="196" t="s">
        <v>240</v>
      </c>
      <c r="B70" s="148">
        <v>43602</v>
      </c>
      <c r="C70" s="52" t="s">
        <v>464</v>
      </c>
      <c r="D70" s="52" t="s">
        <v>35</v>
      </c>
      <c r="E70" s="147">
        <v>364</v>
      </c>
      <c r="F70" s="148">
        <v>43604</v>
      </c>
      <c r="G70" s="203">
        <v>43966</v>
      </c>
      <c r="H70" s="149">
        <v>200000000000</v>
      </c>
      <c r="I70" s="163">
        <v>3.05</v>
      </c>
      <c r="J70" s="171">
        <v>190000000000</v>
      </c>
      <c r="K70" s="150">
        <v>3.15</v>
      </c>
      <c r="L70" s="150">
        <v>5.17</v>
      </c>
      <c r="M70" s="149">
        <v>190000000000</v>
      </c>
      <c r="N70" s="150">
        <v>3.15</v>
      </c>
    </row>
    <row r="71" spans="1:14" x14ac:dyDescent="0.25">
      <c r="A71" s="196" t="s">
        <v>241</v>
      </c>
      <c r="B71" s="148">
        <v>43633</v>
      </c>
      <c r="C71" s="52" t="s">
        <v>464</v>
      </c>
      <c r="D71" s="52" t="s">
        <v>35</v>
      </c>
      <c r="E71" s="147">
        <v>91</v>
      </c>
      <c r="F71" s="148">
        <v>43635</v>
      </c>
      <c r="G71" s="203">
        <v>43724</v>
      </c>
      <c r="H71" s="149">
        <v>100000000000</v>
      </c>
      <c r="I71" s="163">
        <v>2.6</v>
      </c>
      <c r="J71" s="171">
        <v>32000000000</v>
      </c>
      <c r="K71" s="150">
        <v>2.6</v>
      </c>
      <c r="L71" s="150">
        <v>2.71</v>
      </c>
      <c r="M71" s="149">
        <v>32000000000</v>
      </c>
      <c r="N71" s="150">
        <v>2.6</v>
      </c>
    </row>
    <row r="72" spans="1:14" x14ac:dyDescent="0.25">
      <c r="A72" s="196" t="s">
        <v>241</v>
      </c>
      <c r="B72" s="148">
        <v>43633</v>
      </c>
      <c r="C72" s="52" t="s">
        <v>464</v>
      </c>
      <c r="D72" s="52" t="s">
        <v>35</v>
      </c>
      <c r="E72" s="147">
        <v>182</v>
      </c>
      <c r="F72" s="148">
        <v>43635</v>
      </c>
      <c r="G72" s="203">
        <v>43815</v>
      </c>
      <c r="H72" s="149">
        <v>100000000000</v>
      </c>
      <c r="I72" s="163">
        <v>2.85</v>
      </c>
      <c r="J72" s="171">
        <v>24000000000</v>
      </c>
      <c r="K72" s="150">
        <v>2.9000000000000004</v>
      </c>
      <c r="L72" s="150">
        <v>2.91</v>
      </c>
      <c r="M72" s="149">
        <v>24000000000</v>
      </c>
      <c r="N72" s="150">
        <v>2.9000000000000004</v>
      </c>
    </row>
    <row r="73" spans="1:14" x14ac:dyDescent="0.25">
      <c r="A73" s="196" t="s">
        <v>241</v>
      </c>
      <c r="B73" s="148">
        <v>43633</v>
      </c>
      <c r="C73" s="52" t="s">
        <v>464</v>
      </c>
      <c r="D73" s="52" t="s">
        <v>35</v>
      </c>
      <c r="E73" s="147">
        <v>364</v>
      </c>
      <c r="F73" s="148">
        <v>43635</v>
      </c>
      <c r="G73" s="203">
        <v>43997</v>
      </c>
      <c r="H73" s="149">
        <v>200000000000</v>
      </c>
      <c r="I73" s="163">
        <v>3.05</v>
      </c>
      <c r="J73" s="171">
        <v>174000000000</v>
      </c>
      <c r="K73" s="150">
        <v>3.05</v>
      </c>
      <c r="L73" s="150">
        <v>5.0200000000000005</v>
      </c>
      <c r="M73" s="149">
        <v>174000000000</v>
      </c>
      <c r="N73" s="150">
        <v>3.05</v>
      </c>
    </row>
    <row r="74" spans="1:14" x14ac:dyDescent="0.25">
      <c r="A74" s="196" t="s">
        <v>242</v>
      </c>
      <c r="B74" s="148">
        <v>43641</v>
      </c>
      <c r="C74" s="52" t="s">
        <v>464</v>
      </c>
      <c r="D74" s="52" t="s">
        <v>35</v>
      </c>
      <c r="E74" s="147">
        <v>91</v>
      </c>
      <c r="F74" s="148">
        <v>43643</v>
      </c>
      <c r="G74" s="203">
        <v>43732</v>
      </c>
      <c r="H74" s="149">
        <v>100000000000</v>
      </c>
      <c r="I74" s="163">
        <v>2.6</v>
      </c>
      <c r="J74" s="171">
        <v>50000000000</v>
      </c>
      <c r="K74" s="150">
        <v>2.6100000000000003</v>
      </c>
      <c r="L74" s="150">
        <v>2.65</v>
      </c>
      <c r="M74" s="149">
        <v>50000000000</v>
      </c>
      <c r="N74" s="150">
        <v>2.6100000000000003</v>
      </c>
    </row>
    <row r="75" spans="1:14" x14ac:dyDescent="0.25">
      <c r="A75" s="196" t="s">
        <v>242</v>
      </c>
      <c r="B75" s="148">
        <v>43641</v>
      </c>
      <c r="C75" s="52" t="s">
        <v>464</v>
      </c>
      <c r="D75" s="52" t="s">
        <v>35</v>
      </c>
      <c r="E75" s="147">
        <v>182</v>
      </c>
      <c r="F75" s="148">
        <v>43643</v>
      </c>
      <c r="G75" s="203">
        <v>43823</v>
      </c>
      <c r="H75" s="149">
        <v>100000000000</v>
      </c>
      <c r="I75" s="163">
        <v>2.85</v>
      </c>
      <c r="J75" s="172"/>
      <c r="K75" s="156"/>
      <c r="L75" s="156"/>
      <c r="M75" s="149"/>
      <c r="N75" s="156"/>
    </row>
    <row r="76" spans="1:14" x14ac:dyDescent="0.25">
      <c r="A76" s="196" t="s">
        <v>242</v>
      </c>
      <c r="B76" s="148">
        <v>43641</v>
      </c>
      <c r="C76" s="52" t="s">
        <v>464</v>
      </c>
      <c r="D76" s="52" t="s">
        <v>35</v>
      </c>
      <c r="E76" s="147">
        <v>364</v>
      </c>
      <c r="F76" s="148">
        <v>43643</v>
      </c>
      <c r="G76" s="203">
        <v>44005</v>
      </c>
      <c r="H76" s="149">
        <v>200000000000</v>
      </c>
      <c r="I76" s="163">
        <v>3.05</v>
      </c>
      <c r="J76" s="171">
        <v>20000000000</v>
      </c>
      <c r="K76" s="150">
        <v>3.1</v>
      </c>
      <c r="L76" s="150">
        <v>3.1</v>
      </c>
      <c r="M76" s="149">
        <v>20000000000</v>
      </c>
      <c r="N76" s="150">
        <v>3.1</v>
      </c>
    </row>
    <row r="77" spans="1:14" x14ac:dyDescent="0.25">
      <c r="A77" s="196" t="s">
        <v>243</v>
      </c>
      <c r="B77" s="148">
        <v>43662</v>
      </c>
      <c r="C77" s="52" t="s">
        <v>464</v>
      </c>
      <c r="D77" s="52" t="s">
        <v>35</v>
      </c>
      <c r="E77" s="147">
        <v>91</v>
      </c>
      <c r="F77" s="148">
        <v>43664</v>
      </c>
      <c r="G77" s="203">
        <v>43753</v>
      </c>
      <c r="H77" s="149">
        <v>100000000000</v>
      </c>
      <c r="I77" s="163">
        <v>2.6</v>
      </c>
      <c r="J77" s="171">
        <v>64000000000</v>
      </c>
      <c r="K77" s="150">
        <v>2.6100000000000003</v>
      </c>
      <c r="L77" s="150">
        <v>2.65</v>
      </c>
      <c r="M77" s="149">
        <v>64000000000</v>
      </c>
      <c r="N77" s="150">
        <v>2.6100000000000003</v>
      </c>
    </row>
    <row r="78" spans="1:14" x14ac:dyDescent="0.25">
      <c r="A78" s="196" t="s">
        <v>243</v>
      </c>
      <c r="B78" s="148">
        <v>43662</v>
      </c>
      <c r="C78" s="52" t="s">
        <v>464</v>
      </c>
      <c r="D78" s="52" t="s">
        <v>35</v>
      </c>
      <c r="E78" s="147">
        <v>182</v>
      </c>
      <c r="F78" s="148">
        <v>43664</v>
      </c>
      <c r="G78" s="203">
        <v>43844</v>
      </c>
      <c r="H78" s="149">
        <v>100000000000</v>
      </c>
      <c r="I78" s="163">
        <v>2.85</v>
      </c>
      <c r="J78" s="171">
        <v>40000000000</v>
      </c>
      <c r="K78" s="150">
        <v>2.86</v>
      </c>
      <c r="L78" s="150">
        <v>2.87</v>
      </c>
      <c r="M78" s="149">
        <v>40000000000</v>
      </c>
      <c r="N78" s="150">
        <v>2.86</v>
      </c>
    </row>
    <row r="79" spans="1:14" x14ac:dyDescent="0.25">
      <c r="A79" s="196" t="s">
        <v>243</v>
      </c>
      <c r="B79" s="148">
        <v>43662</v>
      </c>
      <c r="C79" s="52" t="s">
        <v>464</v>
      </c>
      <c r="D79" s="52" t="s">
        <v>35</v>
      </c>
      <c r="E79" s="147">
        <v>364</v>
      </c>
      <c r="F79" s="148">
        <v>43664</v>
      </c>
      <c r="G79" s="203">
        <v>44026</v>
      </c>
      <c r="H79" s="149">
        <v>200000000000</v>
      </c>
      <c r="I79" s="163">
        <v>3.05</v>
      </c>
      <c r="J79" s="171">
        <v>38000000000</v>
      </c>
      <c r="K79" s="150">
        <v>3.05</v>
      </c>
      <c r="L79" s="150">
        <v>4</v>
      </c>
      <c r="M79" s="149">
        <v>38000000000</v>
      </c>
      <c r="N79" s="150">
        <v>3.05</v>
      </c>
    </row>
    <row r="80" spans="1:14" x14ac:dyDescent="0.25">
      <c r="A80" s="196" t="s">
        <v>244</v>
      </c>
      <c r="B80" s="148">
        <v>43669</v>
      </c>
      <c r="C80" s="52" t="s">
        <v>464</v>
      </c>
      <c r="D80" s="52" t="s">
        <v>35</v>
      </c>
      <c r="E80" s="147">
        <v>91</v>
      </c>
      <c r="F80" s="148">
        <v>43671</v>
      </c>
      <c r="G80" s="203">
        <v>43760</v>
      </c>
      <c r="H80" s="149">
        <v>100000000000</v>
      </c>
      <c r="I80" s="163">
        <v>2.6</v>
      </c>
      <c r="J80" s="171">
        <v>66000000000</v>
      </c>
      <c r="K80" s="150">
        <v>2.6100000000000003</v>
      </c>
      <c r="L80" s="150">
        <v>2.6100000000000003</v>
      </c>
      <c r="M80" s="149">
        <v>66000000000</v>
      </c>
      <c r="N80" s="150">
        <v>2.6100000000000003</v>
      </c>
    </row>
    <row r="81" spans="1:14" x14ac:dyDescent="0.25">
      <c r="A81" s="196" t="s">
        <v>244</v>
      </c>
      <c r="B81" s="148">
        <v>43669</v>
      </c>
      <c r="C81" s="52" t="s">
        <v>464</v>
      </c>
      <c r="D81" s="52" t="s">
        <v>35</v>
      </c>
      <c r="E81" s="147">
        <v>182</v>
      </c>
      <c r="F81" s="148">
        <v>43671</v>
      </c>
      <c r="G81" s="203">
        <v>43851</v>
      </c>
      <c r="H81" s="149">
        <v>100000000000</v>
      </c>
      <c r="I81" s="163">
        <v>2.85</v>
      </c>
      <c r="J81" s="171">
        <v>73900000000</v>
      </c>
      <c r="K81" s="150">
        <v>2.86</v>
      </c>
      <c r="L81" s="150">
        <v>2.9000000000000004</v>
      </c>
      <c r="M81" s="149">
        <v>73900000000</v>
      </c>
      <c r="N81" s="150">
        <v>2.86</v>
      </c>
    </row>
    <row r="82" spans="1:14" x14ac:dyDescent="0.25">
      <c r="A82" s="196" t="s">
        <v>244</v>
      </c>
      <c r="B82" s="148">
        <v>43669</v>
      </c>
      <c r="C82" s="52" t="s">
        <v>464</v>
      </c>
      <c r="D82" s="52" t="s">
        <v>35</v>
      </c>
      <c r="E82" s="147">
        <v>364</v>
      </c>
      <c r="F82" s="148">
        <v>43671</v>
      </c>
      <c r="G82" s="203">
        <v>44033</v>
      </c>
      <c r="H82" s="149">
        <v>200000000000</v>
      </c>
      <c r="I82" s="163">
        <v>3.05</v>
      </c>
      <c r="J82" s="171">
        <v>21900000000</v>
      </c>
      <c r="K82" s="150">
        <v>3.05</v>
      </c>
      <c r="L82" s="150">
        <v>3.06</v>
      </c>
      <c r="M82" s="149">
        <v>21900000000</v>
      </c>
      <c r="N82" s="150">
        <v>3.05</v>
      </c>
    </row>
    <row r="83" spans="1:14" x14ac:dyDescent="0.25">
      <c r="A83" s="196" t="s">
        <v>245</v>
      </c>
      <c r="B83" s="148">
        <v>43690</v>
      </c>
      <c r="C83" s="52" t="s">
        <v>464</v>
      </c>
      <c r="D83" s="52" t="s">
        <v>35</v>
      </c>
      <c r="E83" s="147">
        <v>91</v>
      </c>
      <c r="F83" s="148">
        <v>43692</v>
      </c>
      <c r="G83" s="203">
        <v>43781</v>
      </c>
      <c r="H83" s="149">
        <v>100000000000</v>
      </c>
      <c r="I83" s="163">
        <v>2.6</v>
      </c>
      <c r="J83" s="171">
        <v>66500000000</v>
      </c>
      <c r="K83" s="150">
        <v>2.65</v>
      </c>
      <c r="L83" s="150">
        <v>2.7</v>
      </c>
      <c r="M83" s="149">
        <v>66500000000</v>
      </c>
      <c r="N83" s="150">
        <v>2.65</v>
      </c>
    </row>
    <row r="84" spans="1:14" x14ac:dyDescent="0.25">
      <c r="A84" s="196" t="s">
        <v>245</v>
      </c>
      <c r="B84" s="148">
        <v>43690</v>
      </c>
      <c r="C84" s="52" t="s">
        <v>464</v>
      </c>
      <c r="D84" s="52" t="s">
        <v>35</v>
      </c>
      <c r="E84" s="147">
        <v>182</v>
      </c>
      <c r="F84" s="148">
        <v>43692</v>
      </c>
      <c r="G84" s="203">
        <v>43872</v>
      </c>
      <c r="H84" s="149">
        <v>100000000000</v>
      </c>
      <c r="I84" s="163">
        <v>2.85</v>
      </c>
      <c r="J84" s="171">
        <v>16000000000</v>
      </c>
      <c r="K84" s="150">
        <v>2.86</v>
      </c>
      <c r="L84" s="150">
        <v>2.86</v>
      </c>
      <c r="M84" s="149">
        <v>16000000000</v>
      </c>
      <c r="N84" s="150">
        <v>2.86</v>
      </c>
    </row>
    <row r="85" spans="1:14" x14ac:dyDescent="0.25">
      <c r="A85" s="196" t="s">
        <v>245</v>
      </c>
      <c r="B85" s="148">
        <v>43690</v>
      </c>
      <c r="C85" s="52" t="s">
        <v>464</v>
      </c>
      <c r="D85" s="52" t="s">
        <v>35</v>
      </c>
      <c r="E85" s="147">
        <v>364</v>
      </c>
      <c r="F85" s="148">
        <v>43692</v>
      </c>
      <c r="G85" s="203">
        <v>44054</v>
      </c>
      <c r="H85" s="149">
        <v>200000000000</v>
      </c>
      <c r="I85" s="163">
        <v>3.05</v>
      </c>
      <c r="J85" s="171">
        <v>124000000000</v>
      </c>
      <c r="K85" s="150">
        <v>3.05</v>
      </c>
      <c r="L85" s="150">
        <v>3.5000000000000004</v>
      </c>
      <c r="M85" s="149">
        <v>124000000000</v>
      </c>
      <c r="N85" s="150">
        <v>3.05</v>
      </c>
    </row>
    <row r="86" spans="1:14" x14ac:dyDescent="0.25">
      <c r="A86" s="196" t="s">
        <v>246</v>
      </c>
      <c r="B86" s="148">
        <v>43697</v>
      </c>
      <c r="C86" s="52" t="s">
        <v>464</v>
      </c>
      <c r="D86" s="52" t="s">
        <v>35</v>
      </c>
      <c r="E86" s="147">
        <v>91</v>
      </c>
      <c r="F86" s="148">
        <v>43699</v>
      </c>
      <c r="G86" s="203">
        <v>43788</v>
      </c>
      <c r="H86" s="149">
        <v>100000000000</v>
      </c>
      <c r="I86" s="163">
        <v>2.6</v>
      </c>
      <c r="J86" s="171">
        <v>25000000000</v>
      </c>
      <c r="K86" s="150">
        <v>2.6100000000000003</v>
      </c>
      <c r="L86" s="150">
        <v>2.6100000000000003</v>
      </c>
      <c r="M86" s="149">
        <v>25000000000</v>
      </c>
      <c r="N86" s="150">
        <v>2.6100000000000003</v>
      </c>
    </row>
    <row r="87" spans="1:14" x14ac:dyDescent="0.25">
      <c r="A87" s="196" t="s">
        <v>246</v>
      </c>
      <c r="B87" s="148">
        <v>43697</v>
      </c>
      <c r="C87" s="52" t="s">
        <v>464</v>
      </c>
      <c r="D87" s="52" t="s">
        <v>35</v>
      </c>
      <c r="E87" s="147">
        <v>182</v>
      </c>
      <c r="F87" s="148">
        <v>43699</v>
      </c>
      <c r="G87" s="203">
        <v>43879</v>
      </c>
      <c r="H87" s="149">
        <v>100000000000</v>
      </c>
      <c r="I87" s="163">
        <v>2.8000000000000003</v>
      </c>
      <c r="J87" s="171">
        <v>21000000000</v>
      </c>
      <c r="K87" s="150">
        <v>2.8000000000000003</v>
      </c>
      <c r="L87" s="150">
        <v>2.85</v>
      </c>
      <c r="M87" s="149">
        <v>21000000000</v>
      </c>
      <c r="N87" s="150">
        <v>2.8000000000000003</v>
      </c>
    </row>
    <row r="88" spans="1:14" x14ac:dyDescent="0.25">
      <c r="A88" s="196" t="s">
        <v>246</v>
      </c>
      <c r="B88" s="148">
        <v>43697</v>
      </c>
      <c r="C88" s="52" t="s">
        <v>464</v>
      </c>
      <c r="D88" s="52" t="s">
        <v>35</v>
      </c>
      <c r="E88" s="147">
        <v>364</v>
      </c>
      <c r="F88" s="148">
        <v>43699</v>
      </c>
      <c r="G88" s="203">
        <v>44061</v>
      </c>
      <c r="H88" s="149">
        <v>200000000000</v>
      </c>
      <c r="I88" s="163">
        <v>3</v>
      </c>
      <c r="J88" s="171">
        <v>40000000000</v>
      </c>
      <c r="K88" s="150">
        <v>3.01</v>
      </c>
      <c r="L88" s="150">
        <v>3.05</v>
      </c>
      <c r="M88" s="149">
        <v>40000000000</v>
      </c>
      <c r="N88" s="150">
        <v>3.01</v>
      </c>
    </row>
    <row r="89" spans="1:14" x14ac:dyDescent="0.25">
      <c r="A89" s="196" t="s">
        <v>247</v>
      </c>
      <c r="B89" s="148">
        <v>43725</v>
      </c>
      <c r="C89" s="52" t="s">
        <v>464</v>
      </c>
      <c r="D89" s="52" t="s">
        <v>35</v>
      </c>
      <c r="E89" s="147">
        <v>91</v>
      </c>
      <c r="F89" s="148">
        <v>43727</v>
      </c>
      <c r="G89" s="203">
        <v>43816</v>
      </c>
      <c r="H89" s="149">
        <v>100000000000</v>
      </c>
      <c r="I89" s="163">
        <v>2.6</v>
      </c>
      <c r="J89" s="171">
        <v>48200000000</v>
      </c>
      <c r="K89" s="150">
        <v>2.6</v>
      </c>
      <c r="L89" s="150">
        <v>2.7</v>
      </c>
      <c r="M89" s="149">
        <v>48200000000</v>
      </c>
      <c r="N89" s="150">
        <v>2.6</v>
      </c>
    </row>
    <row r="90" spans="1:14" x14ac:dyDescent="0.25">
      <c r="A90" s="196" t="s">
        <v>247</v>
      </c>
      <c r="B90" s="148">
        <v>43725</v>
      </c>
      <c r="C90" s="52" t="s">
        <v>464</v>
      </c>
      <c r="D90" s="52" t="s">
        <v>35</v>
      </c>
      <c r="E90" s="147">
        <v>182</v>
      </c>
      <c r="F90" s="148">
        <v>43727</v>
      </c>
      <c r="G90" s="203">
        <v>43907</v>
      </c>
      <c r="H90" s="149">
        <v>100000000000</v>
      </c>
      <c r="I90" s="163">
        <v>2.8000000000000003</v>
      </c>
      <c r="J90" s="171">
        <v>50000000000</v>
      </c>
      <c r="K90" s="150">
        <v>2.8000000000000003</v>
      </c>
      <c r="L90" s="150">
        <v>2.85</v>
      </c>
      <c r="M90" s="149">
        <v>50000000000</v>
      </c>
      <c r="N90" s="150">
        <v>2.8000000000000003</v>
      </c>
    </row>
    <row r="91" spans="1:14" x14ac:dyDescent="0.25">
      <c r="A91" s="196" t="s">
        <v>247</v>
      </c>
      <c r="B91" s="148">
        <v>43725</v>
      </c>
      <c r="C91" s="52" t="s">
        <v>464</v>
      </c>
      <c r="D91" s="52" t="s">
        <v>35</v>
      </c>
      <c r="E91" s="147">
        <v>364</v>
      </c>
      <c r="F91" s="148">
        <v>43727</v>
      </c>
      <c r="G91" s="203">
        <v>44089</v>
      </c>
      <c r="H91" s="149">
        <v>200000000000</v>
      </c>
      <c r="I91" s="163">
        <v>3</v>
      </c>
      <c r="J91" s="171">
        <v>37900000000</v>
      </c>
      <c r="K91" s="150">
        <v>3.05</v>
      </c>
      <c r="L91" s="150">
        <v>4</v>
      </c>
      <c r="M91" s="149">
        <v>37900000000</v>
      </c>
      <c r="N91" s="150">
        <v>3.05</v>
      </c>
    </row>
    <row r="92" spans="1:14" x14ac:dyDescent="0.25">
      <c r="A92" s="196" t="s">
        <v>248</v>
      </c>
      <c r="B92" s="148">
        <v>43731</v>
      </c>
      <c r="C92" s="52" t="s">
        <v>464</v>
      </c>
      <c r="D92" s="52" t="s">
        <v>35</v>
      </c>
      <c r="E92" s="147">
        <v>91</v>
      </c>
      <c r="F92" s="148">
        <v>43733</v>
      </c>
      <c r="G92" s="203">
        <v>43822</v>
      </c>
      <c r="H92" s="149">
        <v>100000000000</v>
      </c>
      <c r="I92" s="163">
        <v>2.6</v>
      </c>
      <c r="J92" s="171">
        <v>46000000000</v>
      </c>
      <c r="K92" s="150">
        <v>2.6</v>
      </c>
      <c r="L92" s="150">
        <v>2.6100000000000003</v>
      </c>
      <c r="M92" s="149">
        <v>46000000000</v>
      </c>
      <c r="N92" s="150">
        <v>2.6</v>
      </c>
    </row>
    <row r="93" spans="1:14" x14ac:dyDescent="0.25">
      <c r="A93" s="196" t="s">
        <v>248</v>
      </c>
      <c r="B93" s="148">
        <v>43731</v>
      </c>
      <c r="C93" s="52" t="s">
        <v>464</v>
      </c>
      <c r="D93" s="52" t="s">
        <v>35</v>
      </c>
      <c r="E93" s="147">
        <v>182</v>
      </c>
      <c r="F93" s="148">
        <v>43733</v>
      </c>
      <c r="G93" s="203">
        <v>43913</v>
      </c>
      <c r="H93" s="149">
        <v>100000000000</v>
      </c>
      <c r="I93" s="163">
        <v>2.8000000000000003</v>
      </c>
      <c r="J93" s="171">
        <v>16000000000</v>
      </c>
      <c r="K93" s="150">
        <v>2.8000000000000003</v>
      </c>
      <c r="L93" s="150">
        <v>2.8000000000000003</v>
      </c>
      <c r="M93" s="149">
        <v>16000000000</v>
      </c>
      <c r="N93" s="150">
        <v>2.8000000000000003</v>
      </c>
    </row>
    <row r="94" spans="1:14" x14ac:dyDescent="0.25">
      <c r="A94" s="196" t="s">
        <v>248</v>
      </c>
      <c r="B94" s="148">
        <v>43731</v>
      </c>
      <c r="C94" s="52" t="s">
        <v>464</v>
      </c>
      <c r="D94" s="52" t="s">
        <v>35</v>
      </c>
      <c r="E94" s="147">
        <v>364</v>
      </c>
      <c r="F94" s="148">
        <v>43733</v>
      </c>
      <c r="G94" s="203">
        <v>44095</v>
      </c>
      <c r="H94" s="149">
        <v>200000000000</v>
      </c>
      <c r="I94" s="163">
        <v>3</v>
      </c>
      <c r="J94" s="171">
        <v>120000000000</v>
      </c>
      <c r="K94" s="150">
        <v>3.5000000000000004</v>
      </c>
      <c r="L94" s="150">
        <v>3.5000000000000004</v>
      </c>
      <c r="M94" s="149">
        <v>120000000000</v>
      </c>
      <c r="N94" s="150">
        <v>3.5000000000000004</v>
      </c>
    </row>
    <row r="95" spans="1:14" x14ac:dyDescent="0.25">
      <c r="A95" s="196" t="s">
        <v>249</v>
      </c>
      <c r="B95" s="148">
        <v>43752</v>
      </c>
      <c r="C95" s="52" t="s">
        <v>464</v>
      </c>
      <c r="D95" s="52" t="s">
        <v>35</v>
      </c>
      <c r="E95" s="147">
        <v>91</v>
      </c>
      <c r="F95" s="148">
        <v>43754</v>
      </c>
      <c r="G95" s="203">
        <v>43843</v>
      </c>
      <c r="H95" s="149">
        <v>100000000000</v>
      </c>
      <c r="I95" s="163">
        <v>2.6</v>
      </c>
      <c r="J95" s="171">
        <v>65000000000</v>
      </c>
      <c r="K95" s="150">
        <v>2.6</v>
      </c>
      <c r="L95" s="150">
        <v>2.6100000000000003</v>
      </c>
      <c r="M95" s="149">
        <v>65000000000</v>
      </c>
      <c r="N95" s="150">
        <v>2.6</v>
      </c>
    </row>
    <row r="96" spans="1:14" x14ac:dyDescent="0.25">
      <c r="A96" s="196" t="s">
        <v>249</v>
      </c>
      <c r="B96" s="148">
        <v>43752</v>
      </c>
      <c r="C96" s="52" t="s">
        <v>464</v>
      </c>
      <c r="D96" s="52" t="s">
        <v>35</v>
      </c>
      <c r="E96" s="147">
        <v>182</v>
      </c>
      <c r="F96" s="148">
        <v>43754</v>
      </c>
      <c r="G96" s="203">
        <v>43934</v>
      </c>
      <c r="H96" s="149">
        <v>100000000000</v>
      </c>
      <c r="I96" s="163">
        <v>2.8000000000000003</v>
      </c>
      <c r="J96" s="171">
        <v>25000000000</v>
      </c>
      <c r="K96" s="150">
        <v>2.8000000000000003</v>
      </c>
      <c r="L96" s="150">
        <v>2.8000000000000003</v>
      </c>
      <c r="M96" s="149">
        <v>25000000000</v>
      </c>
      <c r="N96" s="150">
        <v>2.8000000000000003</v>
      </c>
    </row>
    <row r="97" spans="1:14" x14ac:dyDescent="0.25">
      <c r="A97" s="196" t="s">
        <v>249</v>
      </c>
      <c r="B97" s="148">
        <v>43752</v>
      </c>
      <c r="C97" s="52" t="s">
        <v>464</v>
      </c>
      <c r="D97" s="52" t="s">
        <v>35</v>
      </c>
      <c r="E97" s="147">
        <v>364</v>
      </c>
      <c r="F97" s="148">
        <v>43754</v>
      </c>
      <c r="G97" s="203">
        <v>44116</v>
      </c>
      <c r="H97" s="149">
        <v>200000000000</v>
      </c>
      <c r="I97" s="163">
        <v>3</v>
      </c>
      <c r="J97" s="172"/>
      <c r="K97" s="156"/>
      <c r="L97" s="156"/>
      <c r="M97" s="155"/>
      <c r="N97" s="156"/>
    </row>
    <row r="98" spans="1:14" x14ac:dyDescent="0.25">
      <c r="A98" s="196" t="s">
        <v>250</v>
      </c>
      <c r="B98" s="148">
        <v>43759</v>
      </c>
      <c r="C98" s="52" t="s">
        <v>464</v>
      </c>
      <c r="D98" s="52" t="s">
        <v>35</v>
      </c>
      <c r="E98" s="147">
        <v>91</v>
      </c>
      <c r="F98" s="148">
        <v>43761</v>
      </c>
      <c r="G98" s="203">
        <v>43850</v>
      </c>
      <c r="H98" s="149">
        <v>100000000000</v>
      </c>
      <c r="I98" s="163">
        <v>2.6</v>
      </c>
      <c r="J98" s="171">
        <v>74000000000</v>
      </c>
      <c r="K98" s="150">
        <v>2.6</v>
      </c>
      <c r="L98" s="150">
        <v>2.62</v>
      </c>
      <c r="M98" s="149">
        <v>74000000000</v>
      </c>
      <c r="N98" s="150">
        <v>2.6</v>
      </c>
    </row>
    <row r="99" spans="1:14" x14ac:dyDescent="0.25">
      <c r="A99" s="196" t="s">
        <v>250</v>
      </c>
      <c r="B99" s="148">
        <v>43759</v>
      </c>
      <c r="C99" s="52" t="s">
        <v>464</v>
      </c>
      <c r="D99" s="52" t="s">
        <v>35</v>
      </c>
      <c r="E99" s="147">
        <v>182</v>
      </c>
      <c r="F99" s="148">
        <v>43761</v>
      </c>
      <c r="G99" s="203">
        <v>43941</v>
      </c>
      <c r="H99" s="149">
        <v>100000000000</v>
      </c>
      <c r="I99" s="163">
        <v>2.8000000000000003</v>
      </c>
      <c r="J99" s="171">
        <v>40000000000</v>
      </c>
      <c r="K99" s="150">
        <v>2.8000000000000003</v>
      </c>
      <c r="L99" s="150">
        <v>2.81</v>
      </c>
      <c r="M99" s="149">
        <v>40000000000</v>
      </c>
      <c r="N99" s="150">
        <v>2.8000000000000003</v>
      </c>
    </row>
    <row r="100" spans="1:14" x14ac:dyDescent="0.25">
      <c r="A100" s="196" t="s">
        <v>250</v>
      </c>
      <c r="B100" s="148">
        <v>43759</v>
      </c>
      <c r="C100" s="52" t="s">
        <v>464</v>
      </c>
      <c r="D100" s="52" t="s">
        <v>35</v>
      </c>
      <c r="E100" s="147">
        <v>364</v>
      </c>
      <c r="F100" s="148">
        <v>43761</v>
      </c>
      <c r="G100" s="203">
        <v>44123</v>
      </c>
      <c r="H100" s="149">
        <v>200000000000</v>
      </c>
      <c r="I100" s="163">
        <v>3</v>
      </c>
      <c r="J100" s="172"/>
      <c r="K100" s="156"/>
      <c r="L100" s="156"/>
      <c r="M100" s="155"/>
      <c r="N100" s="156"/>
    </row>
    <row r="101" spans="1:14" x14ac:dyDescent="0.25">
      <c r="A101" s="196" t="s">
        <v>251</v>
      </c>
      <c r="B101" s="148">
        <v>43777</v>
      </c>
      <c r="C101" s="52" t="s">
        <v>464</v>
      </c>
      <c r="D101" s="52" t="s">
        <v>35</v>
      </c>
      <c r="E101" s="147">
        <v>91</v>
      </c>
      <c r="F101" s="148">
        <v>43779</v>
      </c>
      <c r="G101" s="203">
        <v>43868</v>
      </c>
      <c r="H101" s="149">
        <v>100000000000</v>
      </c>
      <c r="I101" s="163">
        <v>2.6</v>
      </c>
      <c r="J101" s="171">
        <v>116000000000</v>
      </c>
      <c r="K101" s="150">
        <v>2.6</v>
      </c>
      <c r="L101" s="150">
        <v>2.7</v>
      </c>
      <c r="M101" s="149">
        <v>92000000000</v>
      </c>
      <c r="N101" s="150">
        <v>2.6</v>
      </c>
    </row>
    <row r="102" spans="1:14" x14ac:dyDescent="0.25">
      <c r="A102" s="196" t="s">
        <v>251</v>
      </c>
      <c r="B102" s="148">
        <v>43777</v>
      </c>
      <c r="C102" s="52" t="s">
        <v>464</v>
      </c>
      <c r="D102" s="52" t="s">
        <v>35</v>
      </c>
      <c r="E102" s="147">
        <v>182</v>
      </c>
      <c r="F102" s="148">
        <v>43779</v>
      </c>
      <c r="G102" s="203">
        <v>43959</v>
      </c>
      <c r="H102" s="149">
        <v>100000000000</v>
      </c>
      <c r="I102" s="163">
        <v>2.8000000000000003</v>
      </c>
      <c r="J102" s="171">
        <v>62000000000</v>
      </c>
      <c r="K102" s="150">
        <v>2.8000000000000003</v>
      </c>
      <c r="L102" s="150">
        <v>2.85</v>
      </c>
      <c r="M102" s="149">
        <v>62000000000</v>
      </c>
      <c r="N102" s="150">
        <v>2.8000000000000003</v>
      </c>
    </row>
    <row r="103" spans="1:14" x14ac:dyDescent="0.25">
      <c r="A103" s="196" t="s">
        <v>251</v>
      </c>
      <c r="B103" s="148">
        <v>43777</v>
      </c>
      <c r="C103" s="52" t="s">
        <v>464</v>
      </c>
      <c r="D103" s="52" t="s">
        <v>35</v>
      </c>
      <c r="E103" s="147">
        <v>364</v>
      </c>
      <c r="F103" s="148">
        <v>43779</v>
      </c>
      <c r="G103" s="203">
        <v>44141</v>
      </c>
      <c r="H103" s="149">
        <v>200000000000</v>
      </c>
      <c r="I103" s="163">
        <v>3</v>
      </c>
      <c r="J103" s="171">
        <v>48000000000</v>
      </c>
      <c r="K103" s="150">
        <v>3</v>
      </c>
      <c r="L103" s="150">
        <v>3.05</v>
      </c>
      <c r="M103" s="149">
        <v>48000000000</v>
      </c>
      <c r="N103" s="150">
        <v>3</v>
      </c>
    </row>
    <row r="104" spans="1:14" x14ac:dyDescent="0.25">
      <c r="A104" s="196" t="s">
        <v>252</v>
      </c>
      <c r="B104" s="148">
        <v>43788</v>
      </c>
      <c r="C104" s="52" t="s">
        <v>464</v>
      </c>
      <c r="D104" s="52" t="s">
        <v>35</v>
      </c>
      <c r="E104" s="147">
        <v>91</v>
      </c>
      <c r="F104" s="148">
        <v>43790</v>
      </c>
      <c r="G104" s="203">
        <v>43879</v>
      </c>
      <c r="H104" s="149">
        <v>100000000000</v>
      </c>
      <c r="I104" s="163">
        <v>2.6</v>
      </c>
      <c r="J104" s="171">
        <v>251200000000</v>
      </c>
      <c r="K104" s="150">
        <v>2.6</v>
      </c>
      <c r="L104" s="150">
        <v>2.8000000000000003</v>
      </c>
      <c r="M104" s="149">
        <v>100000000000</v>
      </c>
      <c r="N104" s="150">
        <v>2.75</v>
      </c>
    </row>
    <row r="105" spans="1:14" x14ac:dyDescent="0.25">
      <c r="A105" s="196" t="s">
        <v>252</v>
      </c>
      <c r="B105" s="148">
        <v>43788</v>
      </c>
      <c r="C105" s="52" t="s">
        <v>464</v>
      </c>
      <c r="D105" s="52" t="s">
        <v>35</v>
      </c>
      <c r="E105" s="147">
        <v>182</v>
      </c>
      <c r="F105" s="148">
        <v>43790</v>
      </c>
      <c r="G105" s="203">
        <v>43970</v>
      </c>
      <c r="H105" s="149">
        <v>100000000000</v>
      </c>
      <c r="I105" s="163">
        <v>2.8000000000000003</v>
      </c>
      <c r="J105" s="171">
        <v>70000000000</v>
      </c>
      <c r="K105" s="150">
        <v>2.8000000000000003</v>
      </c>
      <c r="L105" s="150">
        <v>2.85</v>
      </c>
      <c r="M105" s="149">
        <v>70000000000</v>
      </c>
      <c r="N105" s="150">
        <v>2.8000000000000003</v>
      </c>
    </row>
    <row r="106" spans="1:14" x14ac:dyDescent="0.25">
      <c r="A106" s="196" t="s">
        <v>252</v>
      </c>
      <c r="B106" s="148">
        <v>43788</v>
      </c>
      <c r="C106" s="52" t="s">
        <v>464</v>
      </c>
      <c r="D106" s="52" t="s">
        <v>35</v>
      </c>
      <c r="E106" s="147">
        <v>364</v>
      </c>
      <c r="F106" s="148">
        <v>43790</v>
      </c>
      <c r="G106" s="203">
        <v>44152</v>
      </c>
      <c r="H106" s="149">
        <v>200000000000</v>
      </c>
      <c r="I106" s="163">
        <v>3</v>
      </c>
      <c r="J106" s="171">
        <v>71200000000</v>
      </c>
      <c r="K106" s="150">
        <v>3</v>
      </c>
      <c r="L106" s="150">
        <v>4</v>
      </c>
      <c r="M106" s="149">
        <v>71200000000</v>
      </c>
      <c r="N106" s="150">
        <v>3</v>
      </c>
    </row>
    <row r="107" spans="1:14" x14ac:dyDescent="0.25">
      <c r="A107" s="196" t="s">
        <v>253</v>
      </c>
      <c r="B107" s="148">
        <v>43816</v>
      </c>
      <c r="C107" s="52" t="s">
        <v>464</v>
      </c>
      <c r="D107" s="52" t="s">
        <v>35</v>
      </c>
      <c r="E107" s="147">
        <v>91</v>
      </c>
      <c r="F107" s="148">
        <v>43818</v>
      </c>
      <c r="G107" s="203">
        <v>43907</v>
      </c>
      <c r="H107" s="149">
        <v>150000000000</v>
      </c>
      <c r="I107" s="163">
        <v>2.6</v>
      </c>
      <c r="J107" s="171">
        <v>219000000000</v>
      </c>
      <c r="K107" s="150">
        <v>2.65</v>
      </c>
      <c r="L107" s="150">
        <v>3.01</v>
      </c>
      <c r="M107" s="149">
        <v>150000000000</v>
      </c>
      <c r="N107" s="150">
        <v>2.85</v>
      </c>
    </row>
    <row r="108" spans="1:14" x14ac:dyDescent="0.25">
      <c r="A108" s="196" t="s">
        <v>253</v>
      </c>
      <c r="B108" s="148">
        <v>43816</v>
      </c>
      <c r="C108" s="52" t="s">
        <v>464</v>
      </c>
      <c r="D108" s="52" t="s">
        <v>35</v>
      </c>
      <c r="E108" s="147">
        <v>182</v>
      </c>
      <c r="F108" s="148">
        <v>43818</v>
      </c>
      <c r="G108" s="203">
        <v>43998</v>
      </c>
      <c r="H108" s="149">
        <v>100000000000</v>
      </c>
      <c r="I108" s="163">
        <v>2.8000000000000003</v>
      </c>
      <c r="J108" s="171">
        <v>307000000000</v>
      </c>
      <c r="K108" s="150">
        <v>2.8000000000000003</v>
      </c>
      <c r="L108" s="150">
        <v>4</v>
      </c>
      <c r="M108" s="149">
        <v>100000000000</v>
      </c>
      <c r="N108" s="150">
        <v>3</v>
      </c>
    </row>
    <row r="109" spans="1:14" x14ac:dyDescent="0.25">
      <c r="A109" s="196" t="s">
        <v>253</v>
      </c>
      <c r="B109" s="148">
        <v>43816</v>
      </c>
      <c r="C109" s="52" t="s">
        <v>464</v>
      </c>
      <c r="D109" s="52" t="s">
        <v>35</v>
      </c>
      <c r="E109" s="147">
        <v>364</v>
      </c>
      <c r="F109" s="148">
        <v>43818</v>
      </c>
      <c r="G109" s="203">
        <v>44180</v>
      </c>
      <c r="H109" s="149">
        <v>150000000000</v>
      </c>
      <c r="I109" s="163">
        <v>3</v>
      </c>
      <c r="J109" s="171">
        <v>238100000000</v>
      </c>
      <c r="K109" s="150">
        <v>3</v>
      </c>
      <c r="L109" s="150">
        <v>5.25</v>
      </c>
      <c r="M109" s="149">
        <v>150000000000</v>
      </c>
      <c r="N109" s="150">
        <v>3.1</v>
      </c>
    </row>
    <row r="110" spans="1:14" x14ac:dyDescent="0.25">
      <c r="A110" s="196" t="s">
        <v>254</v>
      </c>
      <c r="B110" s="148">
        <v>43823</v>
      </c>
      <c r="C110" s="52" t="s">
        <v>464</v>
      </c>
      <c r="D110" s="52" t="s">
        <v>35</v>
      </c>
      <c r="E110" s="147">
        <v>91</v>
      </c>
      <c r="F110" s="148">
        <v>43825</v>
      </c>
      <c r="G110" s="203">
        <v>43914</v>
      </c>
      <c r="H110" s="149">
        <v>200000000000</v>
      </c>
      <c r="I110" s="163">
        <v>2.6</v>
      </c>
      <c r="J110" s="171">
        <v>222600000000</v>
      </c>
      <c r="K110" s="150">
        <v>2.6</v>
      </c>
      <c r="L110" s="150">
        <v>6.5</v>
      </c>
      <c r="M110" s="149">
        <v>200000000000</v>
      </c>
      <c r="N110" s="150">
        <v>2.9000000000000004</v>
      </c>
    </row>
    <row r="111" spans="1:14" x14ac:dyDescent="0.25">
      <c r="A111" s="196" t="s">
        <v>254</v>
      </c>
      <c r="B111" s="148">
        <v>43823</v>
      </c>
      <c r="C111" s="52" t="s">
        <v>464</v>
      </c>
      <c r="D111" s="52" t="s">
        <v>35</v>
      </c>
      <c r="E111" s="147">
        <v>182</v>
      </c>
      <c r="F111" s="148">
        <v>43825</v>
      </c>
      <c r="G111" s="203">
        <v>44005</v>
      </c>
      <c r="H111" s="149">
        <v>200000000000</v>
      </c>
      <c r="I111" s="163">
        <v>2.8000000000000003</v>
      </c>
      <c r="J111" s="171">
        <v>224700000000</v>
      </c>
      <c r="K111" s="150">
        <v>2.8000000000000003</v>
      </c>
      <c r="L111" s="150">
        <v>4.5</v>
      </c>
      <c r="M111" s="149">
        <v>200000000000</v>
      </c>
      <c r="N111" s="150">
        <v>3</v>
      </c>
    </row>
    <row r="112" spans="1:14" x14ac:dyDescent="0.25">
      <c r="A112" s="196" t="s">
        <v>254</v>
      </c>
      <c r="B112" s="148">
        <v>43823</v>
      </c>
      <c r="C112" s="52" t="s">
        <v>464</v>
      </c>
      <c r="D112" s="52" t="s">
        <v>35</v>
      </c>
      <c r="E112" s="147">
        <v>364</v>
      </c>
      <c r="F112" s="148">
        <v>43825</v>
      </c>
      <c r="G112" s="203">
        <v>44187</v>
      </c>
      <c r="H112" s="149">
        <v>200000000000</v>
      </c>
      <c r="I112" s="163">
        <v>3</v>
      </c>
      <c r="J112" s="171">
        <v>148200000000</v>
      </c>
      <c r="K112" s="150">
        <v>3</v>
      </c>
      <c r="L112" s="150">
        <v>7.0000000000000009</v>
      </c>
      <c r="M112" s="149">
        <v>148200000000</v>
      </c>
      <c r="N112" s="150">
        <v>3</v>
      </c>
    </row>
    <row r="113" spans="1:14" x14ac:dyDescent="0.25">
      <c r="A113" s="196" t="s">
        <v>255</v>
      </c>
      <c r="B113" s="148">
        <v>43844</v>
      </c>
      <c r="C113" s="52" t="s">
        <v>464</v>
      </c>
      <c r="D113" s="52" t="s">
        <v>35</v>
      </c>
      <c r="E113" s="147">
        <v>91</v>
      </c>
      <c r="F113" s="148">
        <v>43846</v>
      </c>
      <c r="G113" s="203">
        <v>43935</v>
      </c>
      <c r="H113" s="149">
        <v>150000000000</v>
      </c>
      <c r="I113" s="163">
        <v>2.6</v>
      </c>
      <c r="J113" s="171">
        <v>26200000000</v>
      </c>
      <c r="K113" s="150">
        <v>2.6</v>
      </c>
      <c r="L113" s="150">
        <v>2.62</v>
      </c>
      <c r="M113" s="149">
        <v>26200000000</v>
      </c>
      <c r="N113" s="150">
        <v>2.6</v>
      </c>
    </row>
    <row r="114" spans="1:14" x14ac:dyDescent="0.25">
      <c r="A114" s="196" t="s">
        <v>255</v>
      </c>
      <c r="B114" s="148">
        <v>43844</v>
      </c>
      <c r="C114" s="52" t="s">
        <v>464</v>
      </c>
      <c r="D114" s="52" t="s">
        <v>35</v>
      </c>
      <c r="E114" s="147">
        <v>182</v>
      </c>
      <c r="F114" s="148">
        <v>43846</v>
      </c>
      <c r="G114" s="203">
        <v>44026</v>
      </c>
      <c r="H114" s="149">
        <v>150000000000</v>
      </c>
      <c r="I114" s="163">
        <v>2.8000000000000003</v>
      </c>
      <c r="J114" s="171">
        <v>66000000000</v>
      </c>
      <c r="K114" s="150">
        <v>2.82</v>
      </c>
      <c r="L114" s="150">
        <v>3.6999999999999997</v>
      </c>
      <c r="M114" s="149">
        <v>66000000000</v>
      </c>
      <c r="N114" s="150">
        <v>2.82</v>
      </c>
    </row>
    <row r="115" spans="1:14" x14ac:dyDescent="0.25">
      <c r="A115" s="196" t="s">
        <v>255</v>
      </c>
      <c r="B115" s="148">
        <v>43844</v>
      </c>
      <c r="C115" s="52" t="s">
        <v>464</v>
      </c>
      <c r="D115" s="52" t="s">
        <v>35</v>
      </c>
      <c r="E115" s="147">
        <v>364</v>
      </c>
      <c r="F115" s="148">
        <v>43846</v>
      </c>
      <c r="G115" s="203">
        <v>44208</v>
      </c>
      <c r="H115" s="149">
        <v>150000000000</v>
      </c>
      <c r="I115" s="163">
        <v>3</v>
      </c>
      <c r="J115" s="171">
        <v>50000000000</v>
      </c>
      <c r="K115" s="150">
        <v>3</v>
      </c>
      <c r="L115" s="150">
        <v>3.3000000000000003</v>
      </c>
      <c r="M115" s="149">
        <v>50000000000</v>
      </c>
      <c r="N115" s="150">
        <v>3</v>
      </c>
    </row>
    <row r="116" spans="1:14" x14ac:dyDescent="0.25">
      <c r="A116" s="196" t="s">
        <v>256</v>
      </c>
      <c r="B116" s="148">
        <v>43851</v>
      </c>
      <c r="C116" s="52" t="s">
        <v>464</v>
      </c>
      <c r="D116" s="52" t="s">
        <v>35</v>
      </c>
      <c r="E116" s="147">
        <v>91</v>
      </c>
      <c r="F116" s="148">
        <v>43853</v>
      </c>
      <c r="G116" s="203">
        <v>43942</v>
      </c>
      <c r="H116" s="149">
        <v>100000000000</v>
      </c>
      <c r="I116" s="163">
        <v>2.6</v>
      </c>
      <c r="J116" s="171">
        <v>6800000000</v>
      </c>
      <c r="K116" s="150">
        <v>2.6</v>
      </c>
      <c r="L116" s="150">
        <v>2.6</v>
      </c>
      <c r="M116" s="149">
        <v>6800000000</v>
      </c>
      <c r="N116" s="150">
        <v>2.6</v>
      </c>
    </row>
    <row r="117" spans="1:14" x14ac:dyDescent="0.25">
      <c r="A117" s="196" t="s">
        <v>256</v>
      </c>
      <c r="B117" s="148">
        <v>43851</v>
      </c>
      <c r="C117" s="52" t="s">
        <v>464</v>
      </c>
      <c r="D117" s="52" t="s">
        <v>35</v>
      </c>
      <c r="E117" s="147">
        <v>182</v>
      </c>
      <c r="F117" s="148">
        <v>43853</v>
      </c>
      <c r="G117" s="203">
        <v>44033</v>
      </c>
      <c r="H117" s="149">
        <v>100000000000</v>
      </c>
      <c r="I117" s="163">
        <v>2.8000000000000003</v>
      </c>
      <c r="J117" s="172"/>
      <c r="K117" s="156"/>
      <c r="L117" s="156"/>
      <c r="M117" s="155"/>
      <c r="N117" s="156"/>
    </row>
    <row r="118" spans="1:14" x14ac:dyDescent="0.25">
      <c r="A118" s="196" t="s">
        <v>256</v>
      </c>
      <c r="B118" s="148">
        <v>43851</v>
      </c>
      <c r="C118" s="52" t="s">
        <v>464</v>
      </c>
      <c r="D118" s="52" t="s">
        <v>35</v>
      </c>
      <c r="E118" s="147">
        <v>364</v>
      </c>
      <c r="F118" s="148">
        <v>43853</v>
      </c>
      <c r="G118" s="203">
        <v>44215</v>
      </c>
      <c r="H118" s="149">
        <v>100000000000</v>
      </c>
      <c r="I118" s="163">
        <v>3</v>
      </c>
      <c r="J118" s="171">
        <v>40000000000</v>
      </c>
      <c r="K118" s="150">
        <v>3.1</v>
      </c>
      <c r="L118" s="150">
        <v>4</v>
      </c>
      <c r="M118" s="149">
        <v>40000000000</v>
      </c>
      <c r="N118" s="150">
        <v>3.1</v>
      </c>
    </row>
    <row r="119" spans="1:14" x14ac:dyDescent="0.25">
      <c r="A119" s="196" t="s">
        <v>257</v>
      </c>
      <c r="B119" s="148">
        <v>43872</v>
      </c>
      <c r="C119" s="52" t="s">
        <v>464</v>
      </c>
      <c r="D119" s="52" t="s">
        <v>35</v>
      </c>
      <c r="E119" s="147">
        <v>91</v>
      </c>
      <c r="F119" s="148">
        <v>43874</v>
      </c>
      <c r="G119" s="203">
        <v>43963</v>
      </c>
      <c r="H119" s="149">
        <v>30000000000</v>
      </c>
      <c r="I119" s="163">
        <v>2.6</v>
      </c>
      <c r="J119" s="171">
        <v>58000000000</v>
      </c>
      <c r="K119" s="150">
        <v>2.6</v>
      </c>
      <c r="L119" s="150">
        <v>2.8000000000000003</v>
      </c>
      <c r="M119" s="149">
        <v>30000000000</v>
      </c>
      <c r="N119" s="150">
        <v>2.8000000000000003</v>
      </c>
    </row>
    <row r="120" spans="1:14" x14ac:dyDescent="0.25">
      <c r="A120" s="196" t="s">
        <v>257</v>
      </c>
      <c r="B120" s="148">
        <v>43872</v>
      </c>
      <c r="C120" s="52" t="s">
        <v>464</v>
      </c>
      <c r="D120" s="52" t="s">
        <v>35</v>
      </c>
      <c r="E120" s="147">
        <v>182</v>
      </c>
      <c r="F120" s="148">
        <v>43874</v>
      </c>
      <c r="G120" s="203">
        <v>44054</v>
      </c>
      <c r="H120" s="149">
        <v>30000000000</v>
      </c>
      <c r="I120" s="163">
        <v>2.8000000000000003</v>
      </c>
      <c r="J120" s="171">
        <v>157000000000</v>
      </c>
      <c r="K120" s="150">
        <v>2.8000000000000003</v>
      </c>
      <c r="L120" s="150">
        <v>3.5000000000000004</v>
      </c>
      <c r="M120" s="149">
        <v>30000000000</v>
      </c>
      <c r="N120" s="150">
        <v>3.3000000000000003</v>
      </c>
    </row>
    <row r="121" spans="1:14" x14ac:dyDescent="0.25">
      <c r="A121" s="196" t="s">
        <v>257</v>
      </c>
      <c r="B121" s="148">
        <v>43872</v>
      </c>
      <c r="C121" s="52" t="s">
        <v>464</v>
      </c>
      <c r="D121" s="52" t="s">
        <v>35</v>
      </c>
      <c r="E121" s="147">
        <v>364</v>
      </c>
      <c r="F121" s="148">
        <v>43874</v>
      </c>
      <c r="G121" s="203">
        <v>44236</v>
      </c>
      <c r="H121" s="149">
        <v>30000000000</v>
      </c>
      <c r="I121" s="163">
        <v>3</v>
      </c>
      <c r="J121" s="171">
        <v>64000000000</v>
      </c>
      <c r="K121" s="150">
        <v>3.1</v>
      </c>
      <c r="L121" s="150">
        <v>4</v>
      </c>
      <c r="M121" s="149">
        <v>30000000000</v>
      </c>
      <c r="N121" s="150">
        <v>3.5000000000000004</v>
      </c>
    </row>
    <row r="122" spans="1:14" x14ac:dyDescent="0.25">
      <c r="A122" s="196" t="s">
        <v>258</v>
      </c>
      <c r="B122" s="148">
        <v>43879</v>
      </c>
      <c r="C122" s="52" t="s">
        <v>464</v>
      </c>
      <c r="D122" s="52" t="s">
        <v>35</v>
      </c>
      <c r="E122" s="147">
        <v>91</v>
      </c>
      <c r="F122" s="148">
        <v>43881</v>
      </c>
      <c r="G122" s="203">
        <v>43970</v>
      </c>
      <c r="H122" s="149">
        <v>50000000000</v>
      </c>
      <c r="I122" s="163">
        <v>2.6</v>
      </c>
      <c r="J122" s="171">
        <v>154000000000</v>
      </c>
      <c r="K122" s="150">
        <v>2.8000000000000003</v>
      </c>
      <c r="L122" s="150">
        <v>2.92</v>
      </c>
      <c r="M122" s="149">
        <v>50000000000</v>
      </c>
      <c r="N122" s="150">
        <v>2.9000000000000004</v>
      </c>
    </row>
    <row r="123" spans="1:14" x14ac:dyDescent="0.25">
      <c r="A123" s="196" t="s">
        <v>258</v>
      </c>
      <c r="B123" s="148">
        <v>43879</v>
      </c>
      <c r="C123" s="52" t="s">
        <v>464</v>
      </c>
      <c r="D123" s="52" t="s">
        <v>35</v>
      </c>
      <c r="E123" s="147">
        <v>182</v>
      </c>
      <c r="F123" s="148">
        <v>43881</v>
      </c>
      <c r="G123" s="203">
        <v>44061</v>
      </c>
      <c r="H123" s="149">
        <v>50000000000</v>
      </c>
      <c r="I123" s="163">
        <v>2.8000000000000003</v>
      </c>
      <c r="J123" s="171">
        <v>140000000000</v>
      </c>
      <c r="K123" s="150">
        <v>2.85</v>
      </c>
      <c r="L123" s="150">
        <v>5</v>
      </c>
      <c r="M123" s="149">
        <v>50000000000</v>
      </c>
      <c r="N123" s="150">
        <v>3.5000000000000004</v>
      </c>
    </row>
    <row r="124" spans="1:14" x14ac:dyDescent="0.25">
      <c r="A124" s="196" t="s">
        <v>258</v>
      </c>
      <c r="B124" s="148">
        <v>43879</v>
      </c>
      <c r="C124" s="52" t="s">
        <v>464</v>
      </c>
      <c r="D124" s="52" t="s">
        <v>35</v>
      </c>
      <c r="E124" s="147">
        <v>364</v>
      </c>
      <c r="F124" s="148">
        <v>43881</v>
      </c>
      <c r="G124" s="203">
        <v>44243</v>
      </c>
      <c r="H124" s="149">
        <v>50000000000</v>
      </c>
      <c r="I124" s="163">
        <v>3</v>
      </c>
      <c r="J124" s="171">
        <v>182000000000</v>
      </c>
      <c r="K124" s="150">
        <v>3.1</v>
      </c>
      <c r="L124" s="150">
        <v>5</v>
      </c>
      <c r="M124" s="149">
        <v>50000000000</v>
      </c>
      <c r="N124" s="150">
        <v>4.01</v>
      </c>
    </row>
    <row r="125" spans="1:14" x14ac:dyDescent="0.25">
      <c r="A125" s="196" t="s">
        <v>259</v>
      </c>
      <c r="B125" s="148">
        <v>43907</v>
      </c>
      <c r="C125" s="52" t="s">
        <v>464</v>
      </c>
      <c r="D125" s="52" t="s">
        <v>35</v>
      </c>
      <c r="E125" s="147">
        <v>91</v>
      </c>
      <c r="F125" s="148">
        <v>43909</v>
      </c>
      <c r="G125" s="203">
        <v>43998</v>
      </c>
      <c r="H125" s="149">
        <v>75000000000</v>
      </c>
      <c r="I125" s="163">
        <v>2.1</v>
      </c>
      <c r="J125" s="171">
        <v>383500000000</v>
      </c>
      <c r="K125" s="150">
        <v>2.1</v>
      </c>
      <c r="L125" s="150">
        <v>4.1000000000000005</v>
      </c>
      <c r="M125" s="149">
        <v>75000000000</v>
      </c>
      <c r="N125" s="150">
        <v>3.5000000000000004</v>
      </c>
    </row>
    <row r="126" spans="1:14" x14ac:dyDescent="0.25">
      <c r="A126" s="196" t="s">
        <v>259</v>
      </c>
      <c r="B126" s="148">
        <v>43907</v>
      </c>
      <c r="C126" s="52" t="s">
        <v>464</v>
      </c>
      <c r="D126" s="52" t="s">
        <v>35</v>
      </c>
      <c r="E126" s="147">
        <v>182</v>
      </c>
      <c r="F126" s="148">
        <v>43909</v>
      </c>
      <c r="G126" s="203">
        <v>44089</v>
      </c>
      <c r="H126" s="149">
        <v>75000000000</v>
      </c>
      <c r="I126" s="163">
        <v>2.2999999999999998</v>
      </c>
      <c r="J126" s="171">
        <v>454000000000</v>
      </c>
      <c r="K126" s="150">
        <v>2.2999999999999998</v>
      </c>
      <c r="L126" s="150">
        <v>5.5</v>
      </c>
      <c r="M126" s="149">
        <v>75000000000</v>
      </c>
      <c r="N126" s="150">
        <v>4.7600000000000007</v>
      </c>
    </row>
    <row r="127" spans="1:14" x14ac:dyDescent="0.25">
      <c r="A127" s="196" t="s">
        <v>259</v>
      </c>
      <c r="B127" s="148">
        <v>43907</v>
      </c>
      <c r="C127" s="52" t="s">
        <v>464</v>
      </c>
      <c r="D127" s="52" t="s">
        <v>35</v>
      </c>
      <c r="E127" s="147">
        <v>364</v>
      </c>
      <c r="F127" s="148">
        <v>43909</v>
      </c>
      <c r="G127" s="203">
        <v>44271</v>
      </c>
      <c r="H127" s="149">
        <v>75000000000</v>
      </c>
      <c r="I127" s="163">
        <v>2.5</v>
      </c>
      <c r="J127" s="171">
        <v>341000000000</v>
      </c>
      <c r="K127" s="150">
        <v>2.5499999999999998</v>
      </c>
      <c r="L127" s="150">
        <v>5.25</v>
      </c>
      <c r="M127" s="149">
        <v>75000000000</v>
      </c>
      <c r="N127" s="150">
        <v>5</v>
      </c>
    </row>
    <row r="128" spans="1:14" x14ac:dyDescent="0.25">
      <c r="A128" s="196" t="s">
        <v>260</v>
      </c>
      <c r="B128" s="148">
        <v>43914</v>
      </c>
      <c r="C128" s="52" t="s">
        <v>464</v>
      </c>
      <c r="D128" s="52" t="s">
        <v>35</v>
      </c>
      <c r="E128" s="147">
        <v>91</v>
      </c>
      <c r="F128" s="148">
        <v>43916</v>
      </c>
      <c r="G128" s="203">
        <v>44005</v>
      </c>
      <c r="H128" s="149">
        <v>150000000000</v>
      </c>
      <c r="I128" s="163">
        <v>2.1</v>
      </c>
      <c r="J128" s="173">
        <v>396200000000</v>
      </c>
      <c r="K128" s="150">
        <v>2.6</v>
      </c>
      <c r="L128" s="150">
        <v>6.02</v>
      </c>
      <c r="M128" s="149">
        <v>150000000000</v>
      </c>
      <c r="N128" s="150">
        <v>4</v>
      </c>
    </row>
    <row r="129" spans="1:14" x14ac:dyDescent="0.25">
      <c r="A129" s="196" t="s">
        <v>260</v>
      </c>
      <c r="B129" s="148">
        <v>43914</v>
      </c>
      <c r="C129" s="52" t="s">
        <v>464</v>
      </c>
      <c r="D129" s="52" t="s">
        <v>35</v>
      </c>
      <c r="E129" s="147">
        <v>182</v>
      </c>
      <c r="F129" s="148">
        <v>43916</v>
      </c>
      <c r="G129" s="203">
        <v>44096</v>
      </c>
      <c r="H129" s="149">
        <v>150000000000</v>
      </c>
      <c r="I129" s="163">
        <v>2.2999999999999998</v>
      </c>
      <c r="J129" s="171">
        <v>419000000000</v>
      </c>
      <c r="K129" s="150">
        <v>2.8000000000000003</v>
      </c>
      <c r="L129" s="150">
        <v>6.02</v>
      </c>
      <c r="M129" s="149">
        <v>150000000000</v>
      </c>
      <c r="N129" s="150">
        <v>4.75</v>
      </c>
    </row>
    <row r="130" spans="1:14" x14ac:dyDescent="0.25">
      <c r="A130" s="196" t="s">
        <v>260</v>
      </c>
      <c r="B130" s="148">
        <v>43914</v>
      </c>
      <c r="C130" s="52" t="s">
        <v>464</v>
      </c>
      <c r="D130" s="52" t="s">
        <v>35</v>
      </c>
      <c r="E130" s="147">
        <v>364</v>
      </c>
      <c r="F130" s="148">
        <v>43916</v>
      </c>
      <c r="G130" s="203">
        <v>44278</v>
      </c>
      <c r="H130" s="149">
        <v>150000000000</v>
      </c>
      <c r="I130" s="163">
        <v>2.5</v>
      </c>
      <c r="J130" s="171">
        <v>282280000000</v>
      </c>
      <c r="K130" s="150">
        <v>3.5000000000000004</v>
      </c>
      <c r="L130" s="150">
        <v>5.75</v>
      </c>
      <c r="M130" s="149">
        <v>150000000000</v>
      </c>
      <c r="N130" s="150">
        <v>4.5</v>
      </c>
    </row>
    <row r="131" spans="1:14" x14ac:dyDescent="0.25">
      <c r="A131" s="196" t="s">
        <v>261</v>
      </c>
      <c r="B131" s="148">
        <v>43930</v>
      </c>
      <c r="C131" s="52" t="s">
        <v>464</v>
      </c>
      <c r="D131" s="52" t="s">
        <v>35</v>
      </c>
      <c r="E131" s="147">
        <v>91</v>
      </c>
      <c r="F131" s="148">
        <v>43932</v>
      </c>
      <c r="G131" s="203">
        <v>44021</v>
      </c>
      <c r="H131" s="149">
        <v>200000000000</v>
      </c>
      <c r="I131" s="163">
        <v>2.1</v>
      </c>
      <c r="J131" s="173">
        <v>267000000000</v>
      </c>
      <c r="K131" s="150">
        <v>2.6</v>
      </c>
      <c r="L131" s="150">
        <v>6.02</v>
      </c>
      <c r="M131" s="149">
        <v>200000000000</v>
      </c>
      <c r="N131" s="150">
        <v>2.6</v>
      </c>
    </row>
    <row r="132" spans="1:14" x14ac:dyDescent="0.25">
      <c r="A132" s="196" t="s">
        <v>261</v>
      </c>
      <c r="B132" s="148">
        <v>43930</v>
      </c>
      <c r="C132" s="52" t="s">
        <v>464</v>
      </c>
      <c r="D132" s="52" t="s">
        <v>35</v>
      </c>
      <c r="E132" s="147">
        <v>182</v>
      </c>
      <c r="F132" s="148">
        <v>43932</v>
      </c>
      <c r="G132" s="203">
        <v>44112</v>
      </c>
      <c r="H132" s="149">
        <v>200000000000</v>
      </c>
      <c r="I132" s="163">
        <v>2.2999999999999998</v>
      </c>
      <c r="J132" s="171">
        <v>263600000000</v>
      </c>
      <c r="K132" s="150">
        <v>2.5</v>
      </c>
      <c r="L132" s="150">
        <v>6.02</v>
      </c>
      <c r="M132" s="149">
        <v>200000000000</v>
      </c>
      <c r="N132" s="150">
        <v>2.8000000000000003</v>
      </c>
    </row>
    <row r="133" spans="1:14" x14ac:dyDescent="0.25">
      <c r="A133" s="196" t="s">
        <v>261</v>
      </c>
      <c r="B133" s="148">
        <v>43930</v>
      </c>
      <c r="C133" s="52" t="s">
        <v>464</v>
      </c>
      <c r="D133" s="52" t="s">
        <v>35</v>
      </c>
      <c r="E133" s="147">
        <v>364</v>
      </c>
      <c r="F133" s="148">
        <v>43932</v>
      </c>
      <c r="G133" s="203">
        <v>44294</v>
      </c>
      <c r="H133" s="149">
        <v>200000000000</v>
      </c>
      <c r="I133" s="163">
        <v>2.5</v>
      </c>
      <c r="J133" s="171">
        <v>154000000000</v>
      </c>
      <c r="K133" s="150">
        <v>3</v>
      </c>
      <c r="L133" s="150">
        <v>4.5</v>
      </c>
      <c r="M133" s="149">
        <v>154000000000</v>
      </c>
      <c r="N133" s="150">
        <v>3</v>
      </c>
    </row>
    <row r="134" spans="1:14" x14ac:dyDescent="0.25">
      <c r="A134" s="196" t="s">
        <v>262</v>
      </c>
      <c r="B134" s="148">
        <v>43942</v>
      </c>
      <c r="C134" s="52" t="s">
        <v>464</v>
      </c>
      <c r="D134" s="52" t="s">
        <v>35</v>
      </c>
      <c r="E134" s="147">
        <v>91</v>
      </c>
      <c r="F134" s="148">
        <v>43944</v>
      </c>
      <c r="G134" s="203">
        <v>44033</v>
      </c>
      <c r="H134" s="149">
        <v>250000000000</v>
      </c>
      <c r="I134" s="163">
        <v>2.1</v>
      </c>
      <c r="J134" s="173">
        <v>64000000000</v>
      </c>
      <c r="K134" s="150">
        <v>2.1</v>
      </c>
      <c r="L134" s="150">
        <v>3.5000000000000004</v>
      </c>
      <c r="M134" s="158">
        <v>64000000000</v>
      </c>
      <c r="N134" s="150">
        <v>2.1</v>
      </c>
    </row>
    <row r="135" spans="1:14" x14ac:dyDescent="0.25">
      <c r="A135" s="196" t="s">
        <v>262</v>
      </c>
      <c r="B135" s="148">
        <v>43942</v>
      </c>
      <c r="C135" s="52" t="s">
        <v>464</v>
      </c>
      <c r="D135" s="52" t="s">
        <v>35</v>
      </c>
      <c r="E135" s="147">
        <v>182</v>
      </c>
      <c r="F135" s="148">
        <v>43944</v>
      </c>
      <c r="G135" s="203">
        <v>44124</v>
      </c>
      <c r="H135" s="149">
        <v>200000000000</v>
      </c>
      <c r="I135" s="163">
        <v>2.2999999999999998</v>
      </c>
      <c r="J135" s="171">
        <v>124000000000</v>
      </c>
      <c r="K135" s="150">
        <v>2.2999999999999998</v>
      </c>
      <c r="L135" s="150">
        <v>3.25</v>
      </c>
      <c r="M135" s="149">
        <v>124000000000</v>
      </c>
      <c r="N135" s="150">
        <v>2.2999999999999998</v>
      </c>
    </row>
    <row r="136" spans="1:14" x14ac:dyDescent="0.25">
      <c r="A136" s="196" t="s">
        <v>262</v>
      </c>
      <c r="B136" s="148">
        <v>43942</v>
      </c>
      <c r="C136" s="52" t="s">
        <v>464</v>
      </c>
      <c r="D136" s="52" t="s">
        <v>35</v>
      </c>
      <c r="E136" s="147">
        <v>364</v>
      </c>
      <c r="F136" s="148">
        <v>43944</v>
      </c>
      <c r="G136" s="203">
        <v>44306</v>
      </c>
      <c r="H136" s="149">
        <v>150000000000</v>
      </c>
      <c r="I136" s="163">
        <v>2.5</v>
      </c>
      <c r="J136" s="171">
        <v>132000000000</v>
      </c>
      <c r="K136" s="150">
        <v>2.5</v>
      </c>
      <c r="L136" s="150">
        <v>5.0200000000000005</v>
      </c>
      <c r="M136" s="149">
        <v>132000000000</v>
      </c>
      <c r="N136" s="150">
        <v>2.5</v>
      </c>
    </row>
    <row r="137" spans="1:14" x14ac:dyDescent="0.25">
      <c r="A137" s="196" t="s">
        <v>263</v>
      </c>
      <c r="B137" s="148">
        <v>43963</v>
      </c>
      <c r="C137" s="52" t="s">
        <v>464</v>
      </c>
      <c r="D137" s="52" t="s">
        <v>35</v>
      </c>
      <c r="E137" s="147">
        <v>91</v>
      </c>
      <c r="F137" s="148">
        <v>43965</v>
      </c>
      <c r="G137" s="203">
        <v>44054</v>
      </c>
      <c r="H137" s="149">
        <v>100000000000</v>
      </c>
      <c r="I137" s="163">
        <v>2.1</v>
      </c>
      <c r="J137" s="173">
        <v>34000000000</v>
      </c>
      <c r="K137" s="150">
        <v>2.1</v>
      </c>
      <c r="L137" s="150">
        <v>2.1</v>
      </c>
      <c r="M137" s="158">
        <v>34000000000</v>
      </c>
      <c r="N137" s="150">
        <v>2.1</v>
      </c>
    </row>
    <row r="138" spans="1:14" x14ac:dyDescent="0.25">
      <c r="A138" s="196" t="s">
        <v>263</v>
      </c>
      <c r="B138" s="148">
        <v>43963</v>
      </c>
      <c r="C138" s="52" t="s">
        <v>464</v>
      </c>
      <c r="D138" s="52" t="s">
        <v>35</v>
      </c>
      <c r="E138" s="147">
        <v>182</v>
      </c>
      <c r="F138" s="148">
        <v>43965</v>
      </c>
      <c r="G138" s="203">
        <v>44145</v>
      </c>
      <c r="H138" s="149">
        <v>100000000000</v>
      </c>
      <c r="I138" s="163">
        <v>2.2999999999999998</v>
      </c>
      <c r="J138" s="171">
        <v>93500000000</v>
      </c>
      <c r="K138" s="150">
        <v>2.2999999999999998</v>
      </c>
      <c r="L138" s="150">
        <v>3.5000000000000004</v>
      </c>
      <c r="M138" s="149">
        <v>93500000000</v>
      </c>
      <c r="N138" s="150">
        <v>2.2999999999999998</v>
      </c>
    </row>
    <row r="139" spans="1:14" x14ac:dyDescent="0.25">
      <c r="A139" s="196" t="s">
        <v>263</v>
      </c>
      <c r="B139" s="148">
        <v>43963</v>
      </c>
      <c r="C139" s="52" t="s">
        <v>464</v>
      </c>
      <c r="D139" s="52" t="s">
        <v>35</v>
      </c>
      <c r="E139" s="147">
        <v>364</v>
      </c>
      <c r="F139" s="148">
        <v>43965</v>
      </c>
      <c r="G139" s="203">
        <v>44327</v>
      </c>
      <c r="H139" s="149">
        <v>100000000000</v>
      </c>
      <c r="I139" s="163">
        <v>2.5</v>
      </c>
      <c r="J139" s="171">
        <v>90000000000</v>
      </c>
      <c r="K139" s="150">
        <v>2.5</v>
      </c>
      <c r="L139" s="150">
        <v>2.5</v>
      </c>
      <c r="M139" s="149">
        <v>90000000000</v>
      </c>
      <c r="N139" s="150">
        <v>2.5</v>
      </c>
    </row>
    <row r="140" spans="1:14" x14ac:dyDescent="0.25">
      <c r="A140" s="196" t="s">
        <v>264</v>
      </c>
      <c r="B140" s="148">
        <v>43970</v>
      </c>
      <c r="C140" s="52" t="s">
        <v>464</v>
      </c>
      <c r="D140" s="52" t="s">
        <v>35</v>
      </c>
      <c r="E140" s="147">
        <v>91</v>
      </c>
      <c r="F140" s="148">
        <v>43972</v>
      </c>
      <c r="G140" s="203">
        <v>44061</v>
      </c>
      <c r="H140" s="149">
        <v>50000000000</v>
      </c>
      <c r="I140" s="163">
        <v>2.1</v>
      </c>
      <c r="J140" s="170"/>
      <c r="K140" s="150"/>
      <c r="L140" s="150"/>
      <c r="M140" s="155"/>
      <c r="N140" s="150"/>
    </row>
    <row r="141" spans="1:14" x14ac:dyDescent="0.25">
      <c r="A141" s="196" t="s">
        <v>264</v>
      </c>
      <c r="B141" s="148">
        <v>43970</v>
      </c>
      <c r="C141" s="52" t="s">
        <v>464</v>
      </c>
      <c r="D141" s="52" t="s">
        <v>35</v>
      </c>
      <c r="E141" s="147">
        <v>182</v>
      </c>
      <c r="F141" s="148">
        <v>43972</v>
      </c>
      <c r="G141" s="203">
        <v>44152</v>
      </c>
      <c r="H141" s="149">
        <v>70000000000</v>
      </c>
      <c r="I141" s="163">
        <v>2.2999999999999998</v>
      </c>
      <c r="J141" s="171">
        <v>2000000000</v>
      </c>
      <c r="K141" s="150">
        <v>2.2999999999999998</v>
      </c>
      <c r="L141" s="150">
        <v>2.2999999999999998</v>
      </c>
      <c r="M141" s="149">
        <v>2000000000</v>
      </c>
      <c r="N141" s="150">
        <v>2.2999999999999998</v>
      </c>
    </row>
    <row r="142" spans="1:14" x14ac:dyDescent="0.25">
      <c r="A142" s="196" t="s">
        <v>264</v>
      </c>
      <c r="B142" s="148">
        <v>43970</v>
      </c>
      <c r="C142" s="52" t="s">
        <v>464</v>
      </c>
      <c r="D142" s="52" t="s">
        <v>35</v>
      </c>
      <c r="E142" s="147">
        <v>364</v>
      </c>
      <c r="F142" s="148">
        <v>43972</v>
      </c>
      <c r="G142" s="203">
        <v>44334</v>
      </c>
      <c r="H142" s="149">
        <v>70000000000</v>
      </c>
      <c r="I142" s="163">
        <v>2.5</v>
      </c>
      <c r="J142" s="171">
        <v>36000000000</v>
      </c>
      <c r="K142" s="150">
        <v>2.6</v>
      </c>
      <c r="L142" s="150">
        <v>2.6</v>
      </c>
      <c r="M142" s="149">
        <v>36000000000</v>
      </c>
      <c r="N142" s="150">
        <v>2.6</v>
      </c>
    </row>
    <row r="143" spans="1:14" x14ac:dyDescent="0.25">
      <c r="A143" s="196" t="s">
        <v>265</v>
      </c>
      <c r="B143" s="148">
        <v>43998</v>
      </c>
      <c r="C143" s="52" t="s">
        <v>464</v>
      </c>
      <c r="D143" s="52" t="s">
        <v>35</v>
      </c>
      <c r="E143" s="147">
        <v>91</v>
      </c>
      <c r="F143" s="148">
        <v>44000</v>
      </c>
      <c r="G143" s="203">
        <v>44089</v>
      </c>
      <c r="H143" s="149">
        <v>150000000000</v>
      </c>
      <c r="I143" s="163">
        <v>2.1</v>
      </c>
      <c r="J143" s="173">
        <v>245000000000</v>
      </c>
      <c r="K143" s="150">
        <v>2.1</v>
      </c>
      <c r="L143" s="150">
        <v>6.02</v>
      </c>
      <c r="M143" s="149">
        <v>150000000000</v>
      </c>
      <c r="N143" s="150">
        <v>2.7</v>
      </c>
    </row>
    <row r="144" spans="1:14" x14ac:dyDescent="0.25">
      <c r="A144" s="196" t="s">
        <v>265</v>
      </c>
      <c r="B144" s="148">
        <v>43998</v>
      </c>
      <c r="C144" s="52" t="s">
        <v>464</v>
      </c>
      <c r="D144" s="52" t="s">
        <v>35</v>
      </c>
      <c r="E144" s="147">
        <v>182</v>
      </c>
      <c r="F144" s="148">
        <v>44000</v>
      </c>
      <c r="G144" s="203">
        <v>44180</v>
      </c>
      <c r="H144" s="149">
        <v>70000000000</v>
      </c>
      <c r="I144" s="163">
        <v>2.2999999999999998</v>
      </c>
      <c r="J144" s="171">
        <v>221500000000</v>
      </c>
      <c r="K144" s="150">
        <v>2.2999999999999998</v>
      </c>
      <c r="L144" s="150">
        <v>6.02</v>
      </c>
      <c r="M144" s="149">
        <v>70000000000</v>
      </c>
      <c r="N144" s="150">
        <v>4.21</v>
      </c>
    </row>
    <row r="145" spans="1:14" x14ac:dyDescent="0.25">
      <c r="A145" s="196" t="s">
        <v>265</v>
      </c>
      <c r="B145" s="148">
        <v>43998</v>
      </c>
      <c r="C145" s="52" t="s">
        <v>464</v>
      </c>
      <c r="D145" s="52" t="s">
        <v>35</v>
      </c>
      <c r="E145" s="147">
        <v>364</v>
      </c>
      <c r="F145" s="148">
        <v>44000</v>
      </c>
      <c r="G145" s="203">
        <v>44362</v>
      </c>
      <c r="H145" s="149">
        <v>80000000000</v>
      </c>
      <c r="I145" s="163">
        <v>2.5</v>
      </c>
      <c r="J145" s="171">
        <v>158000000000</v>
      </c>
      <c r="K145" s="150">
        <v>2.5</v>
      </c>
      <c r="L145" s="150">
        <v>6.02</v>
      </c>
      <c r="M145" s="149">
        <v>80000000000</v>
      </c>
      <c r="N145" s="150">
        <v>4.21</v>
      </c>
    </row>
    <row r="146" spans="1:14" x14ac:dyDescent="0.25">
      <c r="A146" s="196" t="s">
        <v>266</v>
      </c>
      <c r="B146" s="148">
        <v>44005</v>
      </c>
      <c r="C146" s="52" t="s">
        <v>464</v>
      </c>
      <c r="D146" s="52" t="s">
        <v>35</v>
      </c>
      <c r="E146" s="147">
        <v>91</v>
      </c>
      <c r="F146" s="148">
        <v>44007</v>
      </c>
      <c r="G146" s="203">
        <v>44096</v>
      </c>
      <c r="H146" s="149">
        <v>150000000000</v>
      </c>
      <c r="I146" s="163">
        <v>2.1</v>
      </c>
      <c r="J146" s="173">
        <v>284400000000</v>
      </c>
      <c r="K146" s="150">
        <v>2.5</v>
      </c>
      <c r="L146" s="150">
        <v>6.03</v>
      </c>
      <c r="M146" s="149">
        <v>150000000000</v>
      </c>
      <c r="N146" s="150">
        <v>3.2</v>
      </c>
    </row>
    <row r="147" spans="1:14" x14ac:dyDescent="0.25">
      <c r="A147" s="196" t="s">
        <v>266</v>
      </c>
      <c r="B147" s="148">
        <v>44005</v>
      </c>
      <c r="C147" s="52" t="s">
        <v>464</v>
      </c>
      <c r="D147" s="52" t="s">
        <v>35</v>
      </c>
      <c r="E147" s="147">
        <v>182</v>
      </c>
      <c r="F147" s="148">
        <v>44007</v>
      </c>
      <c r="G147" s="203">
        <v>44187</v>
      </c>
      <c r="H147" s="149">
        <v>80000000000</v>
      </c>
      <c r="I147" s="163">
        <v>2.2999999999999998</v>
      </c>
      <c r="J147" s="171">
        <v>138000000000</v>
      </c>
      <c r="K147" s="150">
        <v>2.8</v>
      </c>
      <c r="L147" s="150">
        <v>6.03</v>
      </c>
      <c r="M147" s="149">
        <v>80000000000</v>
      </c>
      <c r="N147" s="150">
        <v>3.3000000000000003</v>
      </c>
    </row>
    <row r="148" spans="1:14" x14ac:dyDescent="0.25">
      <c r="A148" s="196" t="s">
        <v>266</v>
      </c>
      <c r="B148" s="148">
        <v>44005</v>
      </c>
      <c r="C148" s="52" t="s">
        <v>464</v>
      </c>
      <c r="D148" s="52" t="s">
        <v>35</v>
      </c>
      <c r="E148" s="147">
        <v>364</v>
      </c>
      <c r="F148" s="148">
        <v>44007</v>
      </c>
      <c r="G148" s="203">
        <v>44369</v>
      </c>
      <c r="H148" s="149">
        <v>70000000000</v>
      </c>
      <c r="I148" s="163">
        <v>2.5</v>
      </c>
      <c r="J148" s="171">
        <v>198000000000</v>
      </c>
      <c r="K148" s="150">
        <v>2.5</v>
      </c>
      <c r="L148" s="150">
        <v>6.03</v>
      </c>
      <c r="M148" s="149">
        <v>70000000000</v>
      </c>
      <c r="N148" s="150">
        <v>4.5</v>
      </c>
    </row>
    <row r="149" spans="1:14" x14ac:dyDescent="0.25">
      <c r="A149" s="196" t="s">
        <v>267</v>
      </c>
      <c r="B149" s="148">
        <v>44026</v>
      </c>
      <c r="C149" s="52" t="s">
        <v>464</v>
      </c>
      <c r="D149" s="52" t="s">
        <v>35</v>
      </c>
      <c r="E149" s="147">
        <v>91</v>
      </c>
      <c r="F149" s="148">
        <v>44028</v>
      </c>
      <c r="G149" s="203">
        <v>44117</v>
      </c>
      <c r="H149" s="149">
        <v>150000000000</v>
      </c>
      <c r="I149" s="163">
        <v>2.1</v>
      </c>
      <c r="J149" s="173">
        <v>264800000000</v>
      </c>
      <c r="K149" s="150">
        <v>2.1</v>
      </c>
      <c r="L149" s="150">
        <v>6.02</v>
      </c>
      <c r="M149" s="149">
        <v>150000000000</v>
      </c>
      <c r="N149" s="150">
        <v>3</v>
      </c>
    </row>
    <row r="150" spans="1:14" x14ac:dyDescent="0.25">
      <c r="A150" s="196" t="s">
        <v>267</v>
      </c>
      <c r="B150" s="148">
        <v>44026</v>
      </c>
      <c r="C150" s="52" t="s">
        <v>464</v>
      </c>
      <c r="D150" s="52" t="s">
        <v>35</v>
      </c>
      <c r="E150" s="147">
        <v>182</v>
      </c>
      <c r="F150" s="148">
        <v>44028</v>
      </c>
      <c r="G150" s="203">
        <v>44208</v>
      </c>
      <c r="H150" s="149">
        <v>80000000000</v>
      </c>
      <c r="I150" s="163">
        <v>2.2999999999999998</v>
      </c>
      <c r="J150" s="171">
        <v>297500000000</v>
      </c>
      <c r="K150" s="150">
        <v>2.2999999999999998</v>
      </c>
      <c r="L150" s="150">
        <v>6.02</v>
      </c>
      <c r="M150" s="149">
        <v>80000000000</v>
      </c>
      <c r="N150" s="150">
        <v>3.5000000000000004</v>
      </c>
    </row>
    <row r="151" spans="1:14" x14ac:dyDescent="0.25">
      <c r="A151" s="196" t="s">
        <v>267</v>
      </c>
      <c r="B151" s="148">
        <v>44026</v>
      </c>
      <c r="C151" s="52" t="s">
        <v>464</v>
      </c>
      <c r="D151" s="52" t="s">
        <v>35</v>
      </c>
      <c r="E151" s="147">
        <v>364</v>
      </c>
      <c r="F151" s="148">
        <v>44028</v>
      </c>
      <c r="G151" s="203">
        <v>44390</v>
      </c>
      <c r="H151" s="149">
        <v>70000000000</v>
      </c>
      <c r="I151" s="163">
        <v>2.5</v>
      </c>
      <c r="J151" s="171">
        <v>176000000000</v>
      </c>
      <c r="K151" s="150">
        <v>2.5099999999999998</v>
      </c>
      <c r="L151" s="150">
        <v>6.02</v>
      </c>
      <c r="M151" s="149">
        <v>70000000000</v>
      </c>
      <c r="N151" s="150">
        <v>4.5</v>
      </c>
    </row>
    <row r="152" spans="1:14" x14ac:dyDescent="0.25">
      <c r="A152" s="196" t="s">
        <v>268</v>
      </c>
      <c r="B152" s="148">
        <v>44033</v>
      </c>
      <c r="C152" s="52" t="s">
        <v>464</v>
      </c>
      <c r="D152" s="52" t="s">
        <v>35</v>
      </c>
      <c r="E152" s="147">
        <v>91</v>
      </c>
      <c r="F152" s="148">
        <v>44035</v>
      </c>
      <c r="G152" s="203">
        <v>44124</v>
      </c>
      <c r="H152" s="149">
        <v>100000000000</v>
      </c>
      <c r="I152" s="163">
        <v>2.1</v>
      </c>
      <c r="J152" s="173">
        <v>184800000000</v>
      </c>
      <c r="K152" s="150">
        <v>2.5</v>
      </c>
      <c r="L152" s="150">
        <v>3.5000000000000004</v>
      </c>
      <c r="M152" s="149">
        <v>100000000000</v>
      </c>
      <c r="N152" s="150">
        <v>3</v>
      </c>
    </row>
    <row r="153" spans="1:14" x14ac:dyDescent="0.25">
      <c r="A153" s="196" t="s">
        <v>268</v>
      </c>
      <c r="B153" s="148">
        <v>44033</v>
      </c>
      <c r="C153" s="52" t="s">
        <v>464</v>
      </c>
      <c r="D153" s="52" t="s">
        <v>35</v>
      </c>
      <c r="E153" s="147">
        <v>182</v>
      </c>
      <c r="F153" s="148">
        <v>44035</v>
      </c>
      <c r="G153" s="203">
        <v>44215</v>
      </c>
      <c r="H153" s="149">
        <v>50000000000</v>
      </c>
      <c r="I153" s="163">
        <v>2.2999999999999998</v>
      </c>
      <c r="J153" s="171">
        <v>178000000000</v>
      </c>
      <c r="K153" s="150">
        <v>2.7</v>
      </c>
      <c r="L153" s="150">
        <v>6.02</v>
      </c>
      <c r="M153" s="149">
        <v>50000000000</v>
      </c>
      <c r="N153" s="150">
        <v>3.5000000000000004</v>
      </c>
    </row>
    <row r="154" spans="1:14" x14ac:dyDescent="0.25">
      <c r="A154" s="196" t="s">
        <v>268</v>
      </c>
      <c r="B154" s="148">
        <v>44033</v>
      </c>
      <c r="C154" s="52" t="s">
        <v>464</v>
      </c>
      <c r="D154" s="52" t="s">
        <v>35</v>
      </c>
      <c r="E154" s="147">
        <v>364</v>
      </c>
      <c r="F154" s="148">
        <v>44035</v>
      </c>
      <c r="G154" s="203">
        <v>44397</v>
      </c>
      <c r="H154" s="149">
        <v>50000000000</v>
      </c>
      <c r="I154" s="163">
        <v>2.5</v>
      </c>
      <c r="J154" s="171">
        <v>135000000000</v>
      </c>
      <c r="K154" s="150">
        <v>2.52</v>
      </c>
      <c r="L154" s="150">
        <v>6.02</v>
      </c>
      <c r="M154" s="149">
        <v>50000000000</v>
      </c>
      <c r="N154" s="150">
        <v>4</v>
      </c>
    </row>
    <row r="155" spans="1:14" x14ac:dyDescent="0.25">
      <c r="A155" s="196" t="s">
        <v>269</v>
      </c>
      <c r="B155" s="148">
        <v>44054</v>
      </c>
      <c r="C155" s="52" t="s">
        <v>464</v>
      </c>
      <c r="D155" s="52" t="s">
        <v>35</v>
      </c>
      <c r="E155" s="147">
        <v>91</v>
      </c>
      <c r="F155" s="148">
        <v>44056</v>
      </c>
      <c r="G155" s="203">
        <v>44145</v>
      </c>
      <c r="H155" s="149">
        <v>150000000000</v>
      </c>
      <c r="I155" s="163">
        <v>2.1</v>
      </c>
      <c r="J155" s="173">
        <v>121000000000</v>
      </c>
      <c r="K155" s="150">
        <v>2.5</v>
      </c>
      <c r="L155" s="150">
        <v>6.02</v>
      </c>
      <c r="M155" s="158">
        <v>121000000000</v>
      </c>
      <c r="N155" s="150">
        <v>2.5</v>
      </c>
    </row>
    <row r="156" spans="1:14" x14ac:dyDescent="0.25">
      <c r="A156" s="196" t="s">
        <v>269</v>
      </c>
      <c r="B156" s="148">
        <v>44054</v>
      </c>
      <c r="C156" s="52" t="s">
        <v>464</v>
      </c>
      <c r="D156" s="52" t="s">
        <v>35</v>
      </c>
      <c r="E156" s="147">
        <v>182</v>
      </c>
      <c r="F156" s="148">
        <v>44056</v>
      </c>
      <c r="G156" s="203">
        <v>44236</v>
      </c>
      <c r="H156" s="149">
        <v>80000000000</v>
      </c>
      <c r="I156" s="163">
        <v>2.2999999999999998</v>
      </c>
      <c r="J156" s="171">
        <v>176000000000</v>
      </c>
      <c r="K156" s="150">
        <v>2.7</v>
      </c>
      <c r="L156" s="150">
        <v>6.02</v>
      </c>
      <c r="M156" s="149">
        <v>80000000000</v>
      </c>
      <c r="N156" s="150">
        <v>3.5000000000000004</v>
      </c>
    </row>
    <row r="157" spans="1:14" x14ac:dyDescent="0.25">
      <c r="A157" s="196" t="s">
        <v>269</v>
      </c>
      <c r="B157" s="148">
        <v>44054</v>
      </c>
      <c r="C157" s="52" t="s">
        <v>464</v>
      </c>
      <c r="D157" s="52" t="s">
        <v>35</v>
      </c>
      <c r="E157" s="147">
        <v>364</v>
      </c>
      <c r="F157" s="148">
        <v>44056</v>
      </c>
      <c r="G157" s="203">
        <v>44418</v>
      </c>
      <c r="H157" s="149">
        <v>120000000000</v>
      </c>
      <c r="I157" s="163">
        <v>2.5</v>
      </c>
      <c r="J157" s="171">
        <v>162000000000</v>
      </c>
      <c r="K157" s="150">
        <v>3</v>
      </c>
      <c r="L157" s="150">
        <v>6.02</v>
      </c>
      <c r="M157" s="149">
        <v>120000000000</v>
      </c>
      <c r="N157" s="150">
        <v>3.5000000000000004</v>
      </c>
    </row>
    <row r="158" spans="1:14" x14ac:dyDescent="0.25">
      <c r="A158" s="196" t="s">
        <v>270</v>
      </c>
      <c r="B158" s="148">
        <v>44061</v>
      </c>
      <c r="C158" s="52" t="s">
        <v>464</v>
      </c>
      <c r="D158" s="52" t="s">
        <v>35</v>
      </c>
      <c r="E158" s="147">
        <v>91</v>
      </c>
      <c r="F158" s="148">
        <v>44063</v>
      </c>
      <c r="G158" s="203">
        <v>44152</v>
      </c>
      <c r="H158" s="159"/>
      <c r="I158" s="163"/>
      <c r="J158" s="174"/>
      <c r="K158" s="150"/>
      <c r="L158" s="150"/>
      <c r="M158" s="159"/>
      <c r="N158" s="150"/>
    </row>
    <row r="159" spans="1:14" x14ac:dyDescent="0.25">
      <c r="A159" s="196" t="s">
        <v>270</v>
      </c>
      <c r="B159" s="148">
        <v>44061</v>
      </c>
      <c r="C159" s="52" t="s">
        <v>464</v>
      </c>
      <c r="D159" s="52" t="s">
        <v>35</v>
      </c>
      <c r="E159" s="147">
        <v>182</v>
      </c>
      <c r="F159" s="148">
        <v>44063</v>
      </c>
      <c r="G159" s="203">
        <v>44243</v>
      </c>
      <c r="H159" s="159"/>
      <c r="I159" s="163"/>
      <c r="J159" s="174"/>
      <c r="K159" s="150"/>
      <c r="L159" s="150"/>
      <c r="M159" s="159"/>
      <c r="N159" s="150"/>
    </row>
    <row r="160" spans="1:14" x14ac:dyDescent="0.25">
      <c r="A160" s="196" t="s">
        <v>270</v>
      </c>
      <c r="B160" s="148">
        <v>44061</v>
      </c>
      <c r="C160" s="52" t="s">
        <v>464</v>
      </c>
      <c r="D160" s="52" t="s">
        <v>35</v>
      </c>
      <c r="E160" s="147">
        <v>364</v>
      </c>
      <c r="F160" s="148">
        <v>44063</v>
      </c>
      <c r="G160" s="203">
        <v>44425</v>
      </c>
      <c r="H160" s="159"/>
      <c r="I160" s="163"/>
      <c r="J160" s="174"/>
      <c r="K160" s="150"/>
      <c r="L160" s="150"/>
      <c r="M160" s="159"/>
      <c r="N160" s="150"/>
    </row>
    <row r="161" spans="1:14" x14ac:dyDescent="0.25">
      <c r="A161" s="196" t="s">
        <v>271</v>
      </c>
      <c r="B161" s="148">
        <v>44089</v>
      </c>
      <c r="C161" s="52" t="s">
        <v>464</v>
      </c>
      <c r="D161" s="52" t="s">
        <v>35</v>
      </c>
      <c r="E161" s="147">
        <v>91</v>
      </c>
      <c r="F161" s="148">
        <v>44091</v>
      </c>
      <c r="G161" s="203">
        <v>44180</v>
      </c>
      <c r="H161" s="149">
        <v>100000000000</v>
      </c>
      <c r="I161" s="163">
        <v>2.1</v>
      </c>
      <c r="J161" s="173">
        <v>170500000000</v>
      </c>
      <c r="K161" s="150">
        <v>2.1</v>
      </c>
      <c r="L161" s="150">
        <v>6.02</v>
      </c>
      <c r="M161" s="149">
        <v>100000000000</v>
      </c>
      <c r="N161" s="150">
        <v>2.5</v>
      </c>
    </row>
    <row r="162" spans="1:14" x14ac:dyDescent="0.25">
      <c r="A162" s="196" t="s">
        <v>271</v>
      </c>
      <c r="B162" s="148">
        <v>44089</v>
      </c>
      <c r="C162" s="52" t="s">
        <v>464</v>
      </c>
      <c r="D162" s="52" t="s">
        <v>35</v>
      </c>
      <c r="E162" s="147">
        <v>182</v>
      </c>
      <c r="F162" s="148">
        <v>44091</v>
      </c>
      <c r="G162" s="203">
        <v>44271</v>
      </c>
      <c r="H162" s="149">
        <v>200000000000</v>
      </c>
      <c r="I162" s="163">
        <v>2.2999999999999998</v>
      </c>
      <c r="J162" s="171">
        <v>285800000000</v>
      </c>
      <c r="K162" s="150">
        <v>2.2999999999999998</v>
      </c>
      <c r="L162" s="150">
        <v>6.02</v>
      </c>
      <c r="M162" s="149">
        <v>200000000000</v>
      </c>
      <c r="N162" s="150">
        <v>3.5000000000000004</v>
      </c>
    </row>
    <row r="163" spans="1:14" x14ac:dyDescent="0.25">
      <c r="A163" s="196" t="s">
        <v>271</v>
      </c>
      <c r="B163" s="148">
        <v>44089</v>
      </c>
      <c r="C163" s="52" t="s">
        <v>464</v>
      </c>
      <c r="D163" s="52" t="s">
        <v>35</v>
      </c>
      <c r="E163" s="147">
        <v>364</v>
      </c>
      <c r="F163" s="148">
        <v>44091</v>
      </c>
      <c r="G163" s="203">
        <v>44453</v>
      </c>
      <c r="H163" s="149">
        <v>150000000000</v>
      </c>
      <c r="I163" s="163">
        <v>2.5</v>
      </c>
      <c r="J163" s="171">
        <v>283986000000</v>
      </c>
      <c r="K163" s="150">
        <v>2.5</v>
      </c>
      <c r="L163" s="150">
        <v>6.02</v>
      </c>
      <c r="M163" s="149">
        <v>150000000000</v>
      </c>
      <c r="N163" s="150">
        <v>4.5</v>
      </c>
    </row>
    <row r="164" spans="1:14" x14ac:dyDescent="0.25">
      <c r="A164" s="196" t="s">
        <v>272</v>
      </c>
      <c r="B164" s="148">
        <v>44094</v>
      </c>
      <c r="C164" s="52" t="s">
        <v>464</v>
      </c>
      <c r="D164" s="52" t="s">
        <v>35</v>
      </c>
      <c r="E164" s="147">
        <v>91</v>
      </c>
      <c r="F164" s="148">
        <v>44096</v>
      </c>
      <c r="G164" s="203">
        <v>44185</v>
      </c>
      <c r="H164" s="149">
        <v>150000000000</v>
      </c>
      <c r="I164" s="163">
        <v>2.1</v>
      </c>
      <c r="J164" s="173">
        <v>123800000000</v>
      </c>
      <c r="K164" s="150">
        <v>2.5499999999999998</v>
      </c>
      <c r="L164" s="150">
        <v>3.5000000000000004</v>
      </c>
      <c r="M164" s="157">
        <v>123800000000</v>
      </c>
      <c r="N164" s="150">
        <v>2.5499999999999998</v>
      </c>
    </row>
    <row r="165" spans="1:14" x14ac:dyDescent="0.25">
      <c r="A165" s="196" t="s">
        <v>272</v>
      </c>
      <c r="B165" s="148">
        <v>44094</v>
      </c>
      <c r="C165" s="52" t="s">
        <v>464</v>
      </c>
      <c r="D165" s="52" t="s">
        <v>35</v>
      </c>
      <c r="E165" s="147">
        <v>182</v>
      </c>
      <c r="F165" s="148">
        <v>44096</v>
      </c>
      <c r="G165" s="203">
        <v>44276</v>
      </c>
      <c r="H165" s="149">
        <v>200000000000</v>
      </c>
      <c r="I165" s="163">
        <v>2.2999999999999998</v>
      </c>
      <c r="J165" s="171">
        <v>145800000000</v>
      </c>
      <c r="K165" s="150">
        <v>2.5</v>
      </c>
      <c r="L165" s="150">
        <v>5</v>
      </c>
      <c r="M165" s="149">
        <v>145800000000</v>
      </c>
      <c r="N165" s="150">
        <v>2.5</v>
      </c>
    </row>
    <row r="166" spans="1:14" x14ac:dyDescent="0.25">
      <c r="A166" s="196" t="s">
        <v>272</v>
      </c>
      <c r="B166" s="148">
        <v>44094</v>
      </c>
      <c r="C166" s="52" t="s">
        <v>464</v>
      </c>
      <c r="D166" s="52" t="s">
        <v>35</v>
      </c>
      <c r="E166" s="147">
        <v>364</v>
      </c>
      <c r="F166" s="148">
        <v>44096</v>
      </c>
      <c r="G166" s="203">
        <v>44458</v>
      </c>
      <c r="H166" s="149">
        <v>200000000000</v>
      </c>
      <c r="I166" s="163">
        <v>2.5</v>
      </c>
      <c r="J166" s="171">
        <v>127676000000</v>
      </c>
      <c r="K166" s="150">
        <v>2.5</v>
      </c>
      <c r="L166" s="150">
        <v>4</v>
      </c>
      <c r="M166" s="149">
        <v>127676000000</v>
      </c>
      <c r="N166" s="150">
        <v>2.5</v>
      </c>
    </row>
    <row r="167" spans="1:14" x14ac:dyDescent="0.25">
      <c r="A167" s="196" t="s">
        <v>273</v>
      </c>
      <c r="B167" s="148">
        <v>44116</v>
      </c>
      <c r="C167" s="52" t="s">
        <v>464</v>
      </c>
      <c r="D167" s="52" t="s">
        <v>35</v>
      </c>
      <c r="E167" s="147">
        <v>91</v>
      </c>
      <c r="F167" s="148">
        <v>44118</v>
      </c>
      <c r="G167" s="203">
        <v>44207</v>
      </c>
      <c r="H167" s="149">
        <v>120000000000</v>
      </c>
      <c r="I167" s="163">
        <v>2.1</v>
      </c>
      <c r="J167" s="173">
        <v>67800000000</v>
      </c>
      <c r="K167" s="150">
        <v>2.1</v>
      </c>
      <c r="L167" s="150">
        <v>3.5000000000000004</v>
      </c>
      <c r="M167" s="157">
        <v>67800000000</v>
      </c>
      <c r="N167" s="150">
        <v>2.1</v>
      </c>
    </row>
    <row r="168" spans="1:14" x14ac:dyDescent="0.25">
      <c r="A168" s="196" t="s">
        <v>273</v>
      </c>
      <c r="B168" s="148">
        <v>44116</v>
      </c>
      <c r="C168" s="52" t="s">
        <v>464</v>
      </c>
      <c r="D168" s="52" t="s">
        <v>35</v>
      </c>
      <c r="E168" s="147">
        <v>182</v>
      </c>
      <c r="F168" s="148">
        <v>44118</v>
      </c>
      <c r="G168" s="203">
        <v>44298</v>
      </c>
      <c r="H168" s="149">
        <v>160000000000</v>
      </c>
      <c r="I168" s="163">
        <v>2.2999999999999998</v>
      </c>
      <c r="J168" s="171">
        <v>220300000000</v>
      </c>
      <c r="K168" s="150">
        <v>2.2999999999999998</v>
      </c>
      <c r="L168" s="150">
        <v>4.0199999999999996</v>
      </c>
      <c r="M168" s="149">
        <v>160000000000</v>
      </c>
      <c r="N168" s="150">
        <v>2.4</v>
      </c>
    </row>
    <row r="169" spans="1:14" x14ac:dyDescent="0.25">
      <c r="A169" s="196" t="s">
        <v>273</v>
      </c>
      <c r="B169" s="148">
        <v>44116</v>
      </c>
      <c r="C169" s="52" t="s">
        <v>464</v>
      </c>
      <c r="D169" s="52" t="s">
        <v>35</v>
      </c>
      <c r="E169" s="147">
        <v>364</v>
      </c>
      <c r="F169" s="148">
        <v>44118</v>
      </c>
      <c r="G169" s="203">
        <v>44480</v>
      </c>
      <c r="H169" s="149">
        <v>120000000000</v>
      </c>
      <c r="I169" s="163">
        <v>2.5</v>
      </c>
      <c r="J169" s="171">
        <v>209000000000</v>
      </c>
      <c r="K169" s="150">
        <v>2.5</v>
      </c>
      <c r="L169" s="150">
        <v>5.0199999999999996</v>
      </c>
      <c r="M169" s="149">
        <v>120000000000</v>
      </c>
      <c r="N169" s="150">
        <v>2.5499999999999998</v>
      </c>
    </row>
    <row r="170" spans="1:14" x14ac:dyDescent="0.25">
      <c r="A170" s="196" t="s">
        <v>274</v>
      </c>
      <c r="B170" s="148">
        <v>44124</v>
      </c>
      <c r="C170" s="52" t="s">
        <v>464</v>
      </c>
      <c r="D170" s="52" t="s">
        <v>35</v>
      </c>
      <c r="E170" s="147">
        <v>91</v>
      </c>
      <c r="F170" s="148">
        <v>44126</v>
      </c>
      <c r="G170" s="203">
        <v>44215</v>
      </c>
      <c r="H170" s="149">
        <v>70000000000</v>
      </c>
      <c r="I170" s="163">
        <v>2.1</v>
      </c>
      <c r="J170" s="173">
        <v>30800000000</v>
      </c>
      <c r="K170" s="150">
        <v>2.1</v>
      </c>
      <c r="L170" s="150">
        <v>3.5000000000000004</v>
      </c>
      <c r="M170" s="157">
        <v>30800000000</v>
      </c>
      <c r="N170" s="150">
        <v>2.1</v>
      </c>
    </row>
    <row r="171" spans="1:14" x14ac:dyDescent="0.25">
      <c r="A171" s="196" t="s">
        <v>274</v>
      </c>
      <c r="B171" s="148">
        <v>44124</v>
      </c>
      <c r="C171" s="52" t="s">
        <v>464</v>
      </c>
      <c r="D171" s="52" t="s">
        <v>35</v>
      </c>
      <c r="E171" s="147">
        <v>182</v>
      </c>
      <c r="F171" s="148">
        <v>44126</v>
      </c>
      <c r="G171" s="203">
        <v>44306</v>
      </c>
      <c r="H171" s="149">
        <v>130000000000</v>
      </c>
      <c r="I171" s="163">
        <v>2.2999999999999998</v>
      </c>
      <c r="J171" s="171">
        <v>184200000000</v>
      </c>
      <c r="K171" s="150">
        <v>2.2999999999999998</v>
      </c>
      <c r="L171" s="150">
        <v>3.9</v>
      </c>
      <c r="M171" s="149">
        <v>130000000000</v>
      </c>
      <c r="N171" s="150">
        <v>2.42</v>
      </c>
    </row>
    <row r="172" spans="1:14" x14ac:dyDescent="0.25">
      <c r="A172" s="196" t="s">
        <v>274</v>
      </c>
      <c r="B172" s="148">
        <v>44124</v>
      </c>
      <c r="C172" s="52" t="s">
        <v>464</v>
      </c>
      <c r="D172" s="52" t="s">
        <v>35</v>
      </c>
      <c r="E172" s="147">
        <v>364</v>
      </c>
      <c r="F172" s="148">
        <v>44126</v>
      </c>
      <c r="G172" s="203">
        <v>44488</v>
      </c>
      <c r="H172" s="149">
        <v>100000000000</v>
      </c>
      <c r="I172" s="163">
        <v>2.5</v>
      </c>
      <c r="J172" s="171">
        <v>242000000000</v>
      </c>
      <c r="K172" s="150">
        <v>2.5</v>
      </c>
      <c r="L172" s="150">
        <v>4.9000000000000004</v>
      </c>
      <c r="M172" s="149">
        <v>100000000000</v>
      </c>
      <c r="N172" s="150">
        <v>2.7</v>
      </c>
    </row>
    <row r="173" spans="1:14" x14ac:dyDescent="0.25">
      <c r="A173" s="196" t="s">
        <v>275</v>
      </c>
      <c r="B173" s="148">
        <v>44145</v>
      </c>
      <c r="C173" s="52" t="s">
        <v>464</v>
      </c>
      <c r="D173" s="52" t="s">
        <v>35</v>
      </c>
      <c r="E173" s="147">
        <v>91</v>
      </c>
      <c r="F173" s="148">
        <v>44147</v>
      </c>
      <c r="G173" s="203">
        <v>44236</v>
      </c>
      <c r="H173" s="149">
        <v>50000000000</v>
      </c>
      <c r="I173" s="163">
        <v>2.1</v>
      </c>
      <c r="J173" s="173">
        <v>171500000000</v>
      </c>
      <c r="K173" s="150">
        <v>2.1</v>
      </c>
      <c r="L173" s="150">
        <v>3.5000000000000004</v>
      </c>
      <c r="M173" s="157">
        <v>50000000000</v>
      </c>
      <c r="N173" s="150">
        <v>3.2099999999999995</v>
      </c>
    </row>
    <row r="174" spans="1:14" x14ac:dyDescent="0.25">
      <c r="A174" s="196" t="s">
        <v>275</v>
      </c>
      <c r="B174" s="148">
        <v>44145</v>
      </c>
      <c r="C174" s="52" t="s">
        <v>464</v>
      </c>
      <c r="D174" s="52" t="s">
        <v>35</v>
      </c>
      <c r="E174" s="147">
        <v>182</v>
      </c>
      <c r="F174" s="148">
        <v>44147</v>
      </c>
      <c r="G174" s="203">
        <v>44327</v>
      </c>
      <c r="H174" s="149">
        <v>80000000000</v>
      </c>
      <c r="I174" s="163">
        <v>2.2999999999999998</v>
      </c>
      <c r="J174" s="171">
        <v>200700000000</v>
      </c>
      <c r="K174" s="150">
        <v>2.5</v>
      </c>
      <c r="L174" s="150">
        <v>6.02</v>
      </c>
      <c r="M174" s="149">
        <v>80000000000</v>
      </c>
      <c r="N174" s="150">
        <v>3.6000000000000005</v>
      </c>
    </row>
    <row r="175" spans="1:14" x14ac:dyDescent="0.25">
      <c r="A175" s="196" t="s">
        <v>275</v>
      </c>
      <c r="B175" s="148">
        <v>44145</v>
      </c>
      <c r="C175" s="52" t="s">
        <v>464</v>
      </c>
      <c r="D175" s="52" t="s">
        <v>35</v>
      </c>
      <c r="E175" s="147">
        <v>364</v>
      </c>
      <c r="F175" s="148">
        <v>44147</v>
      </c>
      <c r="G175" s="203">
        <v>44509</v>
      </c>
      <c r="H175" s="149">
        <v>70000000000</v>
      </c>
      <c r="I175" s="163">
        <v>2.5</v>
      </c>
      <c r="J175" s="171">
        <v>303000000000</v>
      </c>
      <c r="K175" s="150">
        <v>2.5</v>
      </c>
      <c r="L175" s="150">
        <v>6.02</v>
      </c>
      <c r="M175" s="149">
        <v>70000000000</v>
      </c>
      <c r="N175" s="150">
        <v>4.91</v>
      </c>
    </row>
    <row r="176" spans="1:14" x14ac:dyDescent="0.25">
      <c r="A176" s="196" t="s">
        <v>276</v>
      </c>
      <c r="B176" s="148">
        <v>44152</v>
      </c>
      <c r="C176" s="52" t="s">
        <v>464</v>
      </c>
      <c r="D176" s="52" t="s">
        <v>35</v>
      </c>
      <c r="E176" s="147">
        <v>91</v>
      </c>
      <c r="F176" s="148">
        <v>44154</v>
      </c>
      <c r="G176" s="203">
        <v>44243</v>
      </c>
      <c r="H176" s="149">
        <v>50000000000</v>
      </c>
      <c r="I176" s="163">
        <v>2.1</v>
      </c>
      <c r="J176" s="173">
        <v>140000000000</v>
      </c>
      <c r="K176" s="150">
        <v>2.1</v>
      </c>
      <c r="L176" s="150">
        <v>5.0199999999999996</v>
      </c>
      <c r="M176" s="157">
        <v>50000000000</v>
      </c>
      <c r="N176" s="150">
        <v>4</v>
      </c>
    </row>
    <row r="177" spans="1:14" x14ac:dyDescent="0.25">
      <c r="A177" s="196" t="s">
        <v>276</v>
      </c>
      <c r="B177" s="148">
        <v>44152</v>
      </c>
      <c r="C177" s="52" t="s">
        <v>464</v>
      </c>
      <c r="D177" s="52" t="s">
        <v>35</v>
      </c>
      <c r="E177" s="147">
        <v>182</v>
      </c>
      <c r="F177" s="148">
        <v>44154</v>
      </c>
      <c r="G177" s="203">
        <v>44334</v>
      </c>
      <c r="H177" s="149">
        <v>80000000000</v>
      </c>
      <c r="I177" s="163">
        <v>2.2999999999999998</v>
      </c>
      <c r="J177" s="171">
        <v>254760000000</v>
      </c>
      <c r="K177" s="150">
        <v>2.4500000000000002</v>
      </c>
      <c r="L177" s="150">
        <v>5.0999999999999996</v>
      </c>
      <c r="M177" s="149">
        <v>80000000000</v>
      </c>
      <c r="N177" s="150">
        <v>4</v>
      </c>
    </row>
    <row r="178" spans="1:14" x14ac:dyDescent="0.25">
      <c r="A178" s="196" t="s">
        <v>276</v>
      </c>
      <c r="B178" s="148">
        <v>44152</v>
      </c>
      <c r="C178" s="52" t="s">
        <v>464</v>
      </c>
      <c r="D178" s="52" t="s">
        <v>35</v>
      </c>
      <c r="E178" s="147">
        <v>364</v>
      </c>
      <c r="F178" s="148">
        <v>44154</v>
      </c>
      <c r="G178" s="203">
        <v>44516</v>
      </c>
      <c r="H178" s="149">
        <v>70000000000</v>
      </c>
      <c r="I178" s="163">
        <v>2.5</v>
      </c>
      <c r="J178" s="171">
        <v>267000000000</v>
      </c>
      <c r="K178" s="150">
        <v>2.5</v>
      </c>
      <c r="L178" s="150">
        <v>5.6</v>
      </c>
      <c r="M178" s="149">
        <v>70000000000</v>
      </c>
      <c r="N178" s="150">
        <v>5.0199999999999996</v>
      </c>
    </row>
    <row r="179" spans="1:14" x14ac:dyDescent="0.25">
      <c r="A179" s="196" t="s">
        <v>277</v>
      </c>
      <c r="B179" s="148">
        <v>44179</v>
      </c>
      <c r="C179" s="52" t="s">
        <v>464</v>
      </c>
      <c r="D179" s="52" t="s">
        <v>35</v>
      </c>
      <c r="E179" s="147">
        <v>91</v>
      </c>
      <c r="F179" s="148">
        <v>44181</v>
      </c>
      <c r="G179" s="203">
        <v>44270</v>
      </c>
      <c r="H179" s="149">
        <v>50000000000</v>
      </c>
      <c r="I179" s="163">
        <v>2.1</v>
      </c>
      <c r="J179" s="173">
        <v>221300000000</v>
      </c>
      <c r="K179" s="150">
        <v>2.2999999999999998</v>
      </c>
      <c r="L179" s="150">
        <v>6.11</v>
      </c>
      <c r="M179" s="149">
        <v>50000000000</v>
      </c>
      <c r="N179" s="150">
        <v>6.05</v>
      </c>
    </row>
    <row r="180" spans="1:14" x14ac:dyDescent="0.25">
      <c r="A180" s="196" t="s">
        <v>277</v>
      </c>
      <c r="B180" s="148">
        <v>44179</v>
      </c>
      <c r="C180" s="52" t="s">
        <v>464</v>
      </c>
      <c r="D180" s="52" t="s">
        <v>35</v>
      </c>
      <c r="E180" s="147">
        <v>182</v>
      </c>
      <c r="F180" s="148">
        <v>44181</v>
      </c>
      <c r="G180" s="203">
        <v>44361</v>
      </c>
      <c r="H180" s="149">
        <v>70000000000</v>
      </c>
      <c r="I180" s="163">
        <v>2.2999999999999998</v>
      </c>
      <c r="J180" s="171">
        <v>317700000000</v>
      </c>
      <c r="K180" s="150">
        <v>2.35</v>
      </c>
      <c r="L180" s="150">
        <v>6.11</v>
      </c>
      <c r="M180" s="149">
        <v>70000000000</v>
      </c>
      <c r="N180" s="150">
        <v>6.05</v>
      </c>
    </row>
    <row r="181" spans="1:14" x14ac:dyDescent="0.25">
      <c r="A181" s="196" t="s">
        <v>277</v>
      </c>
      <c r="B181" s="148">
        <v>44179</v>
      </c>
      <c r="C181" s="52" t="s">
        <v>464</v>
      </c>
      <c r="D181" s="52" t="s">
        <v>35</v>
      </c>
      <c r="E181" s="147">
        <v>364</v>
      </c>
      <c r="F181" s="148">
        <v>44181</v>
      </c>
      <c r="G181" s="203">
        <v>44543</v>
      </c>
      <c r="H181" s="149">
        <v>80000000000</v>
      </c>
      <c r="I181" s="163">
        <v>2.5</v>
      </c>
      <c r="J181" s="171">
        <v>193334000000</v>
      </c>
      <c r="K181" s="150">
        <v>2.75</v>
      </c>
      <c r="L181" s="150">
        <v>6.05</v>
      </c>
      <c r="M181" s="149">
        <v>80000000000</v>
      </c>
      <c r="N181" s="150">
        <v>5.1499999999999995</v>
      </c>
    </row>
    <row r="182" spans="1:14" x14ac:dyDescent="0.25">
      <c r="A182" s="196" t="s">
        <v>278</v>
      </c>
      <c r="B182" s="148">
        <v>44187</v>
      </c>
      <c r="C182" s="52" t="s">
        <v>464</v>
      </c>
      <c r="D182" s="52" t="s">
        <v>35</v>
      </c>
      <c r="E182" s="147">
        <v>91</v>
      </c>
      <c r="F182" s="148">
        <v>44189</v>
      </c>
      <c r="G182" s="203">
        <v>44278</v>
      </c>
      <c r="H182" s="149">
        <v>50000000000</v>
      </c>
      <c r="I182" s="163">
        <v>2.1</v>
      </c>
      <c r="J182" s="173">
        <v>237400000000</v>
      </c>
      <c r="K182" s="150">
        <v>2.35</v>
      </c>
      <c r="L182" s="150">
        <v>9.5</v>
      </c>
      <c r="M182" s="149">
        <v>50000000000</v>
      </c>
      <c r="N182" s="150">
        <v>6.12</v>
      </c>
    </row>
    <row r="183" spans="1:14" x14ac:dyDescent="0.25">
      <c r="A183" s="196" t="s">
        <v>278</v>
      </c>
      <c r="B183" s="148">
        <v>44187</v>
      </c>
      <c r="C183" s="52" t="s">
        <v>464</v>
      </c>
      <c r="D183" s="52" t="s">
        <v>35</v>
      </c>
      <c r="E183" s="147">
        <v>182</v>
      </c>
      <c r="F183" s="148">
        <v>44189</v>
      </c>
      <c r="G183" s="203">
        <v>44369</v>
      </c>
      <c r="H183" s="149">
        <v>70000000000</v>
      </c>
      <c r="I183" s="163">
        <v>2.2999999999999998</v>
      </c>
      <c r="J183" s="171">
        <v>347000000000</v>
      </c>
      <c r="K183" s="150">
        <v>2.4</v>
      </c>
      <c r="L183" s="150">
        <v>6.2</v>
      </c>
      <c r="M183" s="149">
        <v>70000000000</v>
      </c>
      <c r="N183" s="150">
        <v>5.0200000000000005</v>
      </c>
    </row>
    <row r="184" spans="1:14" x14ac:dyDescent="0.25">
      <c r="A184" s="196" t="s">
        <v>278</v>
      </c>
      <c r="B184" s="148">
        <v>44187</v>
      </c>
      <c r="C184" s="52" t="s">
        <v>464</v>
      </c>
      <c r="D184" s="52" t="s">
        <v>35</v>
      </c>
      <c r="E184" s="147">
        <v>364</v>
      </c>
      <c r="F184" s="148">
        <v>44189</v>
      </c>
      <c r="G184" s="203">
        <v>44551</v>
      </c>
      <c r="H184" s="149">
        <v>80000000000</v>
      </c>
      <c r="I184" s="163">
        <v>2.5</v>
      </c>
      <c r="J184" s="171">
        <v>260334000000</v>
      </c>
      <c r="K184" s="150">
        <v>2.8000000000000003</v>
      </c>
      <c r="L184" s="150">
        <v>6</v>
      </c>
      <c r="M184" s="149">
        <v>80000000000</v>
      </c>
      <c r="N184" s="150">
        <v>5.25</v>
      </c>
    </row>
    <row r="185" spans="1:14" x14ac:dyDescent="0.25">
      <c r="A185" s="196" t="s">
        <v>279</v>
      </c>
      <c r="B185" s="148">
        <v>44208</v>
      </c>
      <c r="C185" s="52" t="s">
        <v>464</v>
      </c>
      <c r="D185" s="52" t="s">
        <v>35</v>
      </c>
      <c r="E185" s="147">
        <v>91</v>
      </c>
      <c r="F185" s="148">
        <v>44210</v>
      </c>
      <c r="G185" s="203">
        <v>44299</v>
      </c>
      <c r="H185" s="149">
        <v>60000000000</v>
      </c>
      <c r="I185" s="163">
        <v>2.1</v>
      </c>
      <c r="J185" s="173">
        <v>167000000000</v>
      </c>
      <c r="K185" s="150">
        <v>2.15</v>
      </c>
      <c r="L185" s="150">
        <v>6.2</v>
      </c>
      <c r="M185" s="149">
        <v>60000000000</v>
      </c>
      <c r="N185" s="150">
        <v>6</v>
      </c>
    </row>
    <row r="186" spans="1:14" x14ac:dyDescent="0.25">
      <c r="A186" s="196" t="s">
        <v>279</v>
      </c>
      <c r="B186" s="148">
        <v>44208</v>
      </c>
      <c r="C186" s="52" t="s">
        <v>464</v>
      </c>
      <c r="D186" s="52" t="s">
        <v>35</v>
      </c>
      <c r="E186" s="147">
        <v>182</v>
      </c>
      <c r="F186" s="148">
        <v>44210</v>
      </c>
      <c r="G186" s="203">
        <v>44390</v>
      </c>
      <c r="H186" s="149">
        <v>100000000000</v>
      </c>
      <c r="I186" s="163">
        <v>2.2999999999999998</v>
      </c>
      <c r="J186" s="171">
        <v>371000000000</v>
      </c>
      <c r="K186" s="150">
        <v>2.4</v>
      </c>
      <c r="L186" s="150">
        <v>6</v>
      </c>
      <c r="M186" s="149">
        <v>100000000000</v>
      </c>
      <c r="N186" s="150">
        <v>5.3</v>
      </c>
    </row>
    <row r="187" spans="1:14" x14ac:dyDescent="0.25">
      <c r="A187" s="196" t="s">
        <v>279</v>
      </c>
      <c r="B187" s="148">
        <v>44208</v>
      </c>
      <c r="C187" s="52" t="s">
        <v>464</v>
      </c>
      <c r="D187" s="52" t="s">
        <v>35</v>
      </c>
      <c r="E187" s="147">
        <v>364</v>
      </c>
      <c r="F187" s="148">
        <v>44210</v>
      </c>
      <c r="G187" s="203">
        <v>44572</v>
      </c>
      <c r="H187" s="149">
        <v>90000000000</v>
      </c>
      <c r="I187" s="163">
        <v>2.5</v>
      </c>
      <c r="J187" s="171">
        <v>422134000000</v>
      </c>
      <c r="K187" s="150">
        <v>2.5</v>
      </c>
      <c r="L187" s="150">
        <v>6</v>
      </c>
      <c r="M187" s="149">
        <v>90000000000</v>
      </c>
      <c r="N187" s="150">
        <v>5.3</v>
      </c>
    </row>
    <row r="188" spans="1:14" x14ac:dyDescent="0.25">
      <c r="A188" s="196" t="s">
        <v>280</v>
      </c>
      <c r="B188" s="148">
        <v>44215</v>
      </c>
      <c r="C188" s="52" t="s">
        <v>464</v>
      </c>
      <c r="D188" s="52" t="s">
        <v>35</v>
      </c>
      <c r="E188" s="147">
        <v>91</v>
      </c>
      <c r="F188" s="148">
        <v>44217</v>
      </c>
      <c r="G188" s="203">
        <v>44306</v>
      </c>
      <c r="H188" s="149">
        <v>60000000000</v>
      </c>
      <c r="I188" s="163">
        <v>2.1</v>
      </c>
      <c r="J188" s="173">
        <v>166400000000</v>
      </c>
      <c r="K188" s="150">
        <v>2.15</v>
      </c>
      <c r="L188" s="150">
        <v>6.02</v>
      </c>
      <c r="M188" s="149">
        <v>60000000000</v>
      </c>
      <c r="N188" s="150">
        <v>6</v>
      </c>
    </row>
    <row r="189" spans="1:14" x14ac:dyDescent="0.25">
      <c r="A189" s="196" t="s">
        <v>280</v>
      </c>
      <c r="B189" s="148">
        <v>44215</v>
      </c>
      <c r="C189" s="52" t="s">
        <v>464</v>
      </c>
      <c r="D189" s="52" t="s">
        <v>35</v>
      </c>
      <c r="E189" s="147">
        <v>182</v>
      </c>
      <c r="F189" s="148">
        <v>44217</v>
      </c>
      <c r="G189" s="203">
        <v>44397</v>
      </c>
      <c r="H189" s="149">
        <v>90000000000</v>
      </c>
      <c r="I189" s="163">
        <v>2.2999999999999998</v>
      </c>
      <c r="J189" s="171">
        <v>400100000000</v>
      </c>
      <c r="K189" s="150">
        <v>2.5</v>
      </c>
      <c r="L189" s="150">
        <v>6.2</v>
      </c>
      <c r="M189" s="149">
        <v>90000000000</v>
      </c>
      <c r="N189" s="150">
        <v>6.02</v>
      </c>
    </row>
    <row r="190" spans="1:14" x14ac:dyDescent="0.25">
      <c r="A190" s="196" t="s">
        <v>280</v>
      </c>
      <c r="B190" s="148">
        <v>44215</v>
      </c>
      <c r="C190" s="52" t="s">
        <v>464</v>
      </c>
      <c r="D190" s="52" t="s">
        <v>35</v>
      </c>
      <c r="E190" s="147">
        <v>364</v>
      </c>
      <c r="F190" s="148">
        <v>44217</v>
      </c>
      <c r="G190" s="203">
        <v>44579</v>
      </c>
      <c r="H190" s="149">
        <v>100000000000</v>
      </c>
      <c r="I190" s="163">
        <v>2.5</v>
      </c>
      <c r="J190" s="171">
        <v>374034000000</v>
      </c>
      <c r="K190" s="150">
        <v>3.3000000000000003</v>
      </c>
      <c r="L190" s="150">
        <v>6.2</v>
      </c>
      <c r="M190" s="149">
        <v>100000000000</v>
      </c>
      <c r="N190" s="150">
        <v>6.02</v>
      </c>
    </row>
    <row r="191" spans="1:14" x14ac:dyDescent="0.25">
      <c r="A191" s="196" t="s">
        <v>281</v>
      </c>
      <c r="B191" s="148">
        <v>44236</v>
      </c>
      <c r="C191" s="52" t="s">
        <v>464</v>
      </c>
      <c r="D191" s="52" t="s">
        <v>35</v>
      </c>
      <c r="E191" s="147">
        <v>91</v>
      </c>
      <c r="F191" s="148">
        <v>44238</v>
      </c>
      <c r="G191" s="203">
        <v>44327</v>
      </c>
      <c r="H191" s="149">
        <v>60000000000</v>
      </c>
      <c r="I191" s="163">
        <v>2.1</v>
      </c>
      <c r="J191" s="173">
        <v>110000000000</v>
      </c>
      <c r="K191" s="150">
        <v>4</v>
      </c>
      <c r="L191" s="150">
        <v>7.02</v>
      </c>
      <c r="M191" s="149">
        <v>60000000000</v>
      </c>
      <c r="N191" s="150">
        <v>4.5</v>
      </c>
    </row>
    <row r="192" spans="1:14" x14ac:dyDescent="0.25">
      <c r="A192" s="196" t="s">
        <v>281</v>
      </c>
      <c r="B192" s="148">
        <v>44236</v>
      </c>
      <c r="C192" s="52" t="s">
        <v>464</v>
      </c>
      <c r="D192" s="52" t="s">
        <v>35</v>
      </c>
      <c r="E192" s="147">
        <v>182</v>
      </c>
      <c r="F192" s="148">
        <v>44238</v>
      </c>
      <c r="G192" s="203">
        <v>44418</v>
      </c>
      <c r="H192" s="149">
        <v>90000000000</v>
      </c>
      <c r="I192" s="163">
        <v>2.2999999999999998</v>
      </c>
      <c r="J192" s="171">
        <v>274000000000</v>
      </c>
      <c r="K192" s="150">
        <v>3.5000000000000004</v>
      </c>
      <c r="L192" s="150">
        <v>7.02</v>
      </c>
      <c r="M192" s="149">
        <v>90000000000</v>
      </c>
      <c r="N192" s="150">
        <v>5.5</v>
      </c>
    </row>
    <row r="193" spans="1:14" x14ac:dyDescent="0.25">
      <c r="A193" s="196" t="s">
        <v>281</v>
      </c>
      <c r="B193" s="148">
        <v>44236</v>
      </c>
      <c r="C193" s="52" t="s">
        <v>464</v>
      </c>
      <c r="D193" s="52" t="s">
        <v>35</v>
      </c>
      <c r="E193" s="147">
        <v>364</v>
      </c>
      <c r="F193" s="148">
        <v>44238</v>
      </c>
      <c r="G193" s="203">
        <v>44600</v>
      </c>
      <c r="H193" s="149">
        <v>100000000000</v>
      </c>
      <c r="I193" s="163">
        <v>2.5</v>
      </c>
      <c r="J193" s="171">
        <v>347414000000</v>
      </c>
      <c r="K193" s="150">
        <v>3</v>
      </c>
      <c r="L193" s="150">
        <v>7.02</v>
      </c>
      <c r="M193" s="149">
        <v>100000000000</v>
      </c>
      <c r="N193" s="150">
        <v>6.05</v>
      </c>
    </row>
    <row r="194" spans="1:14" x14ac:dyDescent="0.25">
      <c r="A194" s="196" t="s">
        <v>282</v>
      </c>
      <c r="B194" s="148">
        <v>44244</v>
      </c>
      <c r="C194" s="52" t="s">
        <v>464</v>
      </c>
      <c r="D194" s="52" t="s">
        <v>35</v>
      </c>
      <c r="E194" s="147">
        <v>91</v>
      </c>
      <c r="F194" s="148">
        <v>44246</v>
      </c>
      <c r="G194" s="203">
        <v>44335</v>
      </c>
      <c r="H194" s="149">
        <v>60000000000</v>
      </c>
      <c r="I194" s="163">
        <v>2.1</v>
      </c>
      <c r="J194" s="173">
        <v>183000000000</v>
      </c>
      <c r="K194" s="150">
        <v>4</v>
      </c>
      <c r="L194" s="150">
        <v>7.0000000000000009</v>
      </c>
      <c r="M194" s="149">
        <v>60000000000</v>
      </c>
      <c r="N194" s="150">
        <v>5.5</v>
      </c>
    </row>
    <row r="195" spans="1:14" x14ac:dyDescent="0.25">
      <c r="A195" s="196" t="s">
        <v>282</v>
      </c>
      <c r="B195" s="148">
        <v>44244</v>
      </c>
      <c r="C195" s="52" t="s">
        <v>464</v>
      </c>
      <c r="D195" s="52" t="s">
        <v>35</v>
      </c>
      <c r="E195" s="147">
        <v>182</v>
      </c>
      <c r="F195" s="148">
        <v>44246</v>
      </c>
      <c r="G195" s="203">
        <v>44426</v>
      </c>
      <c r="H195" s="149">
        <v>90000000000</v>
      </c>
      <c r="I195" s="163">
        <v>2.2999999999999998</v>
      </c>
      <c r="J195" s="171">
        <v>230000000000</v>
      </c>
      <c r="K195" s="150">
        <v>3.05</v>
      </c>
      <c r="L195" s="150">
        <v>6.21</v>
      </c>
      <c r="M195" s="149">
        <v>90000000000</v>
      </c>
      <c r="N195" s="150">
        <v>5</v>
      </c>
    </row>
    <row r="196" spans="1:14" x14ac:dyDescent="0.25">
      <c r="A196" s="196" t="s">
        <v>282</v>
      </c>
      <c r="B196" s="148">
        <v>44244</v>
      </c>
      <c r="C196" s="52" t="s">
        <v>464</v>
      </c>
      <c r="D196" s="52" t="s">
        <v>35</v>
      </c>
      <c r="E196" s="147">
        <v>364</v>
      </c>
      <c r="F196" s="148">
        <v>44246</v>
      </c>
      <c r="G196" s="203">
        <v>44608</v>
      </c>
      <c r="H196" s="149">
        <v>100000000000</v>
      </c>
      <c r="I196" s="163">
        <v>2.5</v>
      </c>
      <c r="J196" s="171">
        <v>225334000000</v>
      </c>
      <c r="K196" s="150">
        <v>3</v>
      </c>
      <c r="L196" s="150">
        <v>6.21</v>
      </c>
      <c r="M196" s="149">
        <v>100000000000</v>
      </c>
      <c r="N196" s="150">
        <v>6</v>
      </c>
    </row>
    <row r="197" spans="1:14" x14ac:dyDescent="0.25">
      <c r="A197" s="196" t="s">
        <v>283</v>
      </c>
      <c r="B197" s="148">
        <v>44271</v>
      </c>
      <c r="C197" s="52" t="s">
        <v>464</v>
      </c>
      <c r="D197" s="52" t="s">
        <v>35</v>
      </c>
      <c r="E197" s="147">
        <v>91</v>
      </c>
      <c r="F197" s="148">
        <v>44273</v>
      </c>
      <c r="G197" s="203">
        <v>44362</v>
      </c>
      <c r="H197" s="149">
        <v>80000000000</v>
      </c>
      <c r="I197" s="163">
        <v>2.1</v>
      </c>
      <c r="J197" s="173">
        <v>199600000000</v>
      </c>
      <c r="K197" s="150">
        <v>3.05</v>
      </c>
      <c r="L197" s="150">
        <v>8</v>
      </c>
      <c r="M197" s="149">
        <v>80000000000</v>
      </c>
      <c r="N197" s="150">
        <v>5.5</v>
      </c>
    </row>
    <row r="198" spans="1:14" x14ac:dyDescent="0.25">
      <c r="A198" s="196" t="s">
        <v>283</v>
      </c>
      <c r="B198" s="148">
        <v>44271</v>
      </c>
      <c r="C198" s="52" t="s">
        <v>464</v>
      </c>
      <c r="D198" s="52" t="s">
        <v>35</v>
      </c>
      <c r="E198" s="147">
        <v>182</v>
      </c>
      <c r="F198" s="148">
        <v>44273</v>
      </c>
      <c r="G198" s="203">
        <v>44453</v>
      </c>
      <c r="H198" s="149">
        <v>100000000000</v>
      </c>
      <c r="I198" s="163">
        <v>2.2999999999999998</v>
      </c>
      <c r="J198" s="171">
        <v>316200000000</v>
      </c>
      <c r="K198" s="150">
        <v>3.3000000000000003</v>
      </c>
      <c r="L198" s="150">
        <v>6.5</v>
      </c>
      <c r="M198" s="149">
        <v>100000000000</v>
      </c>
      <c r="N198" s="150">
        <v>5.0999999999999996</v>
      </c>
    </row>
    <row r="199" spans="1:14" x14ac:dyDescent="0.25">
      <c r="A199" s="196" t="s">
        <v>283</v>
      </c>
      <c r="B199" s="148">
        <v>44271</v>
      </c>
      <c r="C199" s="52" t="s">
        <v>464</v>
      </c>
      <c r="D199" s="52" t="s">
        <v>35</v>
      </c>
      <c r="E199" s="147">
        <v>364</v>
      </c>
      <c r="F199" s="148">
        <v>44273</v>
      </c>
      <c r="G199" s="203">
        <v>44635</v>
      </c>
      <c r="H199" s="149">
        <v>120000000000</v>
      </c>
      <c r="I199" s="163">
        <v>2.5</v>
      </c>
      <c r="J199" s="171">
        <v>199334000000</v>
      </c>
      <c r="K199" s="150">
        <v>3.6999999999999997</v>
      </c>
      <c r="L199" s="150">
        <v>6.5</v>
      </c>
      <c r="M199" s="149">
        <v>120000000000</v>
      </c>
      <c r="N199" s="150">
        <v>5.0200000000000005</v>
      </c>
    </row>
    <row r="200" spans="1:14" x14ac:dyDescent="0.25">
      <c r="A200" s="196" t="s">
        <v>284</v>
      </c>
      <c r="B200" s="148">
        <v>44278</v>
      </c>
      <c r="C200" s="52" t="s">
        <v>464</v>
      </c>
      <c r="D200" s="52" t="s">
        <v>35</v>
      </c>
      <c r="E200" s="147">
        <v>91</v>
      </c>
      <c r="F200" s="148">
        <v>44280</v>
      </c>
      <c r="G200" s="203">
        <v>44369</v>
      </c>
      <c r="H200" s="149">
        <v>80000000000</v>
      </c>
      <c r="I200" s="163">
        <v>2.1</v>
      </c>
      <c r="J200" s="173">
        <v>133400000000</v>
      </c>
      <c r="K200" s="150">
        <v>2.5</v>
      </c>
      <c r="L200" s="150">
        <v>6</v>
      </c>
      <c r="M200" s="149">
        <v>80000000000</v>
      </c>
      <c r="N200" s="150">
        <v>5.0500000000000007</v>
      </c>
    </row>
    <row r="201" spans="1:14" x14ac:dyDescent="0.25">
      <c r="A201" s="196" t="s">
        <v>284</v>
      </c>
      <c r="B201" s="148">
        <v>44278</v>
      </c>
      <c r="C201" s="52" t="s">
        <v>464</v>
      </c>
      <c r="D201" s="52" t="s">
        <v>35</v>
      </c>
      <c r="E201" s="147">
        <v>182</v>
      </c>
      <c r="F201" s="148">
        <v>44280</v>
      </c>
      <c r="G201" s="203">
        <v>44460</v>
      </c>
      <c r="H201" s="149">
        <v>120000000000</v>
      </c>
      <c r="I201" s="163">
        <v>2.2999999999999998</v>
      </c>
      <c r="J201" s="171">
        <v>279600000000</v>
      </c>
      <c r="K201" s="150">
        <v>2.8000000000000003</v>
      </c>
      <c r="L201" s="150">
        <v>7.0499999999999989</v>
      </c>
      <c r="M201" s="149">
        <v>120000000000</v>
      </c>
      <c r="N201" s="150">
        <v>5.5</v>
      </c>
    </row>
    <row r="202" spans="1:14" x14ac:dyDescent="0.25">
      <c r="A202" s="196" t="s">
        <v>284</v>
      </c>
      <c r="B202" s="148">
        <v>44278</v>
      </c>
      <c r="C202" s="52" t="s">
        <v>464</v>
      </c>
      <c r="D202" s="52" t="s">
        <v>35</v>
      </c>
      <c r="E202" s="147">
        <v>364</v>
      </c>
      <c r="F202" s="148">
        <v>44280</v>
      </c>
      <c r="G202" s="203">
        <v>44642</v>
      </c>
      <c r="H202" s="149">
        <v>100000000000</v>
      </c>
      <c r="I202" s="163">
        <v>2.5</v>
      </c>
      <c r="J202" s="171">
        <v>303000000000</v>
      </c>
      <c r="K202" s="150">
        <v>3</v>
      </c>
      <c r="L202" s="150">
        <v>6</v>
      </c>
      <c r="M202" s="149">
        <v>100000000000</v>
      </c>
      <c r="N202" s="150">
        <v>5.25</v>
      </c>
    </row>
    <row r="203" spans="1:14" x14ac:dyDescent="0.25">
      <c r="A203" s="196" t="s">
        <v>285</v>
      </c>
      <c r="B203" s="148">
        <v>44300</v>
      </c>
      <c r="C203" s="52" t="s">
        <v>464</v>
      </c>
      <c r="D203" s="52" t="s">
        <v>35</v>
      </c>
      <c r="E203" s="147">
        <v>91</v>
      </c>
      <c r="F203" s="148">
        <v>44302</v>
      </c>
      <c r="G203" s="203">
        <v>44391</v>
      </c>
      <c r="H203" s="149">
        <v>80000000000</v>
      </c>
      <c r="I203" s="163">
        <v>2.1</v>
      </c>
      <c r="J203" s="173">
        <v>117000000000</v>
      </c>
      <c r="K203" s="150">
        <v>3.5000000000000004</v>
      </c>
      <c r="L203" s="150">
        <v>7.01</v>
      </c>
      <c r="M203" s="149">
        <v>80000000000</v>
      </c>
      <c r="N203" s="150">
        <v>5.2</v>
      </c>
    </row>
    <row r="204" spans="1:14" x14ac:dyDescent="0.25">
      <c r="A204" s="196" t="s">
        <v>285</v>
      </c>
      <c r="B204" s="148">
        <v>44300</v>
      </c>
      <c r="C204" s="52" t="s">
        <v>464</v>
      </c>
      <c r="D204" s="52" t="s">
        <v>35</v>
      </c>
      <c r="E204" s="147">
        <v>182</v>
      </c>
      <c r="F204" s="148">
        <v>44302</v>
      </c>
      <c r="G204" s="203">
        <v>44482</v>
      </c>
      <c r="H204" s="149">
        <v>120000000000</v>
      </c>
      <c r="I204" s="163">
        <v>2.2999999999999998</v>
      </c>
      <c r="J204" s="171">
        <v>207000000000</v>
      </c>
      <c r="K204" s="150">
        <v>3</v>
      </c>
      <c r="L204" s="150">
        <v>7.01</v>
      </c>
      <c r="M204" s="149">
        <v>120000000000</v>
      </c>
      <c r="N204" s="150">
        <v>3.85</v>
      </c>
    </row>
    <row r="205" spans="1:14" x14ac:dyDescent="0.25">
      <c r="A205" s="196" t="s">
        <v>285</v>
      </c>
      <c r="B205" s="148">
        <v>44300</v>
      </c>
      <c r="C205" s="52" t="s">
        <v>464</v>
      </c>
      <c r="D205" s="52" t="s">
        <v>35</v>
      </c>
      <c r="E205" s="147">
        <v>364</v>
      </c>
      <c r="F205" s="148">
        <v>44302</v>
      </c>
      <c r="G205" s="203">
        <v>44664</v>
      </c>
      <c r="H205" s="149">
        <v>150000000000</v>
      </c>
      <c r="I205" s="163">
        <v>2.5</v>
      </c>
      <c r="J205" s="171">
        <v>291300000000</v>
      </c>
      <c r="K205" s="150">
        <v>3.1</v>
      </c>
      <c r="L205" s="150">
        <v>7.01</v>
      </c>
      <c r="M205" s="149">
        <v>150000000000</v>
      </c>
      <c r="N205" s="150">
        <v>5.25</v>
      </c>
    </row>
    <row r="206" spans="1:14" x14ac:dyDescent="0.25">
      <c r="A206" s="196" t="s">
        <v>286</v>
      </c>
      <c r="B206" s="148">
        <v>44306</v>
      </c>
      <c r="C206" s="52" t="s">
        <v>464</v>
      </c>
      <c r="D206" s="52" t="s">
        <v>35</v>
      </c>
      <c r="E206" s="147">
        <v>91</v>
      </c>
      <c r="F206" s="148">
        <v>44308</v>
      </c>
      <c r="G206" s="203">
        <v>44397</v>
      </c>
      <c r="H206" s="149">
        <v>80000000000</v>
      </c>
      <c r="I206" s="163">
        <v>2.1</v>
      </c>
      <c r="J206" s="173">
        <v>102000000000</v>
      </c>
      <c r="K206" s="150">
        <v>2.5</v>
      </c>
      <c r="L206" s="150">
        <v>6.2</v>
      </c>
      <c r="M206" s="149">
        <v>80000000000</v>
      </c>
      <c r="N206" s="150">
        <v>5</v>
      </c>
    </row>
    <row r="207" spans="1:14" x14ac:dyDescent="0.25">
      <c r="A207" s="196" t="s">
        <v>286</v>
      </c>
      <c r="B207" s="148">
        <v>44306</v>
      </c>
      <c r="C207" s="52" t="s">
        <v>464</v>
      </c>
      <c r="D207" s="52" t="s">
        <v>35</v>
      </c>
      <c r="E207" s="147">
        <v>182</v>
      </c>
      <c r="F207" s="148">
        <v>44308</v>
      </c>
      <c r="G207" s="203">
        <v>44488</v>
      </c>
      <c r="H207" s="149">
        <v>120000000000</v>
      </c>
      <c r="I207" s="163">
        <v>2.2999999999999998</v>
      </c>
      <c r="J207" s="171">
        <v>183000000000</v>
      </c>
      <c r="K207" s="150">
        <v>2.2999999999999998</v>
      </c>
      <c r="L207" s="150">
        <v>6.2</v>
      </c>
      <c r="M207" s="149">
        <v>120000000000</v>
      </c>
      <c r="N207" s="150">
        <v>3.9</v>
      </c>
    </row>
    <row r="208" spans="1:14" x14ac:dyDescent="0.25">
      <c r="A208" s="196" t="s">
        <v>286</v>
      </c>
      <c r="B208" s="148">
        <v>44306</v>
      </c>
      <c r="C208" s="52" t="s">
        <v>464</v>
      </c>
      <c r="D208" s="52" t="s">
        <v>35</v>
      </c>
      <c r="E208" s="147">
        <v>364</v>
      </c>
      <c r="F208" s="148">
        <v>44308</v>
      </c>
      <c r="G208" s="203">
        <v>44670</v>
      </c>
      <c r="H208" s="149">
        <v>150000000000</v>
      </c>
      <c r="I208" s="163">
        <v>2.5</v>
      </c>
      <c r="J208" s="171">
        <v>196000000000</v>
      </c>
      <c r="K208" s="150">
        <v>2.5</v>
      </c>
      <c r="L208" s="150">
        <v>6.2</v>
      </c>
      <c r="M208" s="149">
        <v>150000000000</v>
      </c>
      <c r="N208" s="150">
        <v>3</v>
      </c>
    </row>
    <row r="209" spans="1:14" x14ac:dyDescent="0.25">
      <c r="A209" s="196" t="s">
        <v>287</v>
      </c>
      <c r="B209" s="148">
        <v>44327</v>
      </c>
      <c r="C209" s="52" t="s">
        <v>464</v>
      </c>
      <c r="D209" s="52" t="s">
        <v>35</v>
      </c>
      <c r="E209" s="147">
        <v>91</v>
      </c>
      <c r="F209" s="148">
        <v>44329</v>
      </c>
      <c r="G209" s="203">
        <v>44418</v>
      </c>
      <c r="H209" s="149">
        <v>80000000000</v>
      </c>
      <c r="I209" s="163">
        <v>2.1</v>
      </c>
      <c r="J209" s="173">
        <v>79000000000</v>
      </c>
      <c r="K209" s="150">
        <v>2.1</v>
      </c>
      <c r="L209" s="150">
        <v>5.5</v>
      </c>
      <c r="M209" s="149">
        <v>79000000000</v>
      </c>
      <c r="N209" s="150">
        <v>2.1</v>
      </c>
    </row>
    <row r="210" spans="1:14" x14ac:dyDescent="0.25">
      <c r="A210" s="196" t="s">
        <v>287</v>
      </c>
      <c r="B210" s="148">
        <v>44327</v>
      </c>
      <c r="C210" s="52" t="s">
        <v>464</v>
      </c>
      <c r="D210" s="52" t="s">
        <v>35</v>
      </c>
      <c r="E210" s="147">
        <v>182</v>
      </c>
      <c r="F210" s="148">
        <v>44329</v>
      </c>
      <c r="G210" s="203">
        <v>44509</v>
      </c>
      <c r="H210" s="149">
        <v>100000000000</v>
      </c>
      <c r="I210" s="163">
        <v>2.2999999999999998</v>
      </c>
      <c r="J210" s="171">
        <v>150000000000</v>
      </c>
      <c r="K210" s="150">
        <v>2.2999999999999998</v>
      </c>
      <c r="L210" s="150">
        <v>5.5</v>
      </c>
      <c r="M210" s="149">
        <v>100000000000</v>
      </c>
      <c r="N210" s="150">
        <v>3.3000000000000003</v>
      </c>
    </row>
    <row r="211" spans="1:14" x14ac:dyDescent="0.25">
      <c r="A211" s="196" t="s">
        <v>287</v>
      </c>
      <c r="B211" s="148">
        <v>44327</v>
      </c>
      <c r="C211" s="52" t="s">
        <v>464</v>
      </c>
      <c r="D211" s="52" t="s">
        <v>35</v>
      </c>
      <c r="E211" s="147">
        <v>364</v>
      </c>
      <c r="F211" s="148">
        <v>44329</v>
      </c>
      <c r="G211" s="203">
        <v>44691</v>
      </c>
      <c r="H211" s="149">
        <v>120000000000</v>
      </c>
      <c r="I211" s="163">
        <v>2.5</v>
      </c>
      <c r="J211" s="171">
        <v>340000000000</v>
      </c>
      <c r="K211" s="150">
        <v>2.5</v>
      </c>
      <c r="L211" s="150">
        <v>5.75</v>
      </c>
      <c r="M211" s="149">
        <v>120000000000</v>
      </c>
      <c r="N211" s="150">
        <v>4.5</v>
      </c>
    </row>
    <row r="212" spans="1:14" x14ac:dyDescent="0.25">
      <c r="A212" s="196" t="s">
        <v>288</v>
      </c>
      <c r="B212" s="148">
        <v>44334</v>
      </c>
      <c r="C212" s="52" t="s">
        <v>464</v>
      </c>
      <c r="D212" s="52" t="s">
        <v>35</v>
      </c>
      <c r="E212" s="147">
        <v>91</v>
      </c>
      <c r="F212" s="148">
        <v>44336</v>
      </c>
      <c r="G212" s="203">
        <v>44425</v>
      </c>
      <c r="H212" s="149">
        <v>70000000000</v>
      </c>
      <c r="I212" s="163">
        <v>2.1</v>
      </c>
      <c r="J212" s="173">
        <v>96400000000</v>
      </c>
      <c r="K212" s="150">
        <v>2.1</v>
      </c>
      <c r="L212" s="150">
        <v>5</v>
      </c>
      <c r="M212" s="149">
        <v>70000000000</v>
      </c>
      <c r="N212" s="150">
        <v>2.2999999999999998</v>
      </c>
    </row>
    <row r="213" spans="1:14" x14ac:dyDescent="0.25">
      <c r="A213" s="196" t="s">
        <v>288</v>
      </c>
      <c r="B213" s="148">
        <v>44334</v>
      </c>
      <c r="C213" s="52" t="s">
        <v>464</v>
      </c>
      <c r="D213" s="52" t="s">
        <v>35</v>
      </c>
      <c r="E213" s="147">
        <v>182</v>
      </c>
      <c r="F213" s="148">
        <v>44336</v>
      </c>
      <c r="G213" s="203">
        <v>44516</v>
      </c>
      <c r="H213" s="149">
        <v>80000000000</v>
      </c>
      <c r="I213" s="163">
        <v>2.2999999999999998</v>
      </c>
      <c r="J213" s="171">
        <v>118900000000</v>
      </c>
      <c r="K213" s="150">
        <v>2.2999999999999998</v>
      </c>
      <c r="L213" s="150">
        <v>5.65</v>
      </c>
      <c r="M213" s="149">
        <v>80000000000</v>
      </c>
      <c r="N213" s="150">
        <v>2.2999999999999998</v>
      </c>
    </row>
    <row r="214" spans="1:14" x14ac:dyDescent="0.25">
      <c r="A214" s="196" t="s">
        <v>288</v>
      </c>
      <c r="B214" s="148">
        <v>44334</v>
      </c>
      <c r="C214" s="52" t="s">
        <v>464</v>
      </c>
      <c r="D214" s="52" t="s">
        <v>35</v>
      </c>
      <c r="E214" s="147">
        <v>364</v>
      </c>
      <c r="F214" s="148">
        <v>44336</v>
      </c>
      <c r="G214" s="203">
        <v>44698</v>
      </c>
      <c r="H214" s="149">
        <v>100000000000</v>
      </c>
      <c r="I214" s="163">
        <v>2.5</v>
      </c>
      <c r="J214" s="171">
        <v>252900000000</v>
      </c>
      <c r="K214" s="150">
        <v>2.5</v>
      </c>
      <c r="L214" s="150">
        <v>5.65</v>
      </c>
      <c r="M214" s="149">
        <v>100000000000</v>
      </c>
      <c r="N214" s="150">
        <v>4.9000000000000004</v>
      </c>
    </row>
    <row r="215" spans="1:14" x14ac:dyDescent="0.25">
      <c r="A215" s="196" t="s">
        <v>289</v>
      </c>
      <c r="B215" s="148">
        <v>44362</v>
      </c>
      <c r="C215" s="52" t="s">
        <v>464</v>
      </c>
      <c r="D215" s="52" t="s">
        <v>35</v>
      </c>
      <c r="E215" s="147">
        <v>91</v>
      </c>
      <c r="F215" s="148">
        <v>44364</v>
      </c>
      <c r="G215" s="203">
        <v>44453</v>
      </c>
      <c r="H215" s="149">
        <v>60000000000</v>
      </c>
      <c r="I215" s="163">
        <v>2.1</v>
      </c>
      <c r="J215" s="173">
        <v>86000000000</v>
      </c>
      <c r="K215" s="150">
        <v>2.1</v>
      </c>
      <c r="L215" s="150">
        <v>4.5</v>
      </c>
      <c r="M215" s="149">
        <v>60000000000</v>
      </c>
      <c r="N215" s="150">
        <v>2.1999999999999997</v>
      </c>
    </row>
    <row r="216" spans="1:14" x14ac:dyDescent="0.25">
      <c r="A216" s="196" t="s">
        <v>289</v>
      </c>
      <c r="B216" s="148">
        <v>44362</v>
      </c>
      <c r="C216" s="52" t="s">
        <v>464</v>
      </c>
      <c r="D216" s="52" t="s">
        <v>35</v>
      </c>
      <c r="E216" s="147">
        <v>182</v>
      </c>
      <c r="F216" s="148">
        <v>44364</v>
      </c>
      <c r="G216" s="203">
        <v>44544</v>
      </c>
      <c r="H216" s="149">
        <v>50000000000</v>
      </c>
      <c r="I216" s="163">
        <v>2.2999999999999998</v>
      </c>
      <c r="J216" s="171">
        <v>146950000000</v>
      </c>
      <c r="K216" s="150">
        <v>2.2999999999999998</v>
      </c>
      <c r="L216" s="150">
        <v>6.05</v>
      </c>
      <c r="M216" s="149">
        <v>50000000000</v>
      </c>
      <c r="N216" s="150">
        <v>3</v>
      </c>
    </row>
    <row r="217" spans="1:14" x14ac:dyDescent="0.25">
      <c r="A217" s="196" t="s">
        <v>289</v>
      </c>
      <c r="B217" s="148">
        <v>44362</v>
      </c>
      <c r="C217" s="52" t="s">
        <v>464</v>
      </c>
      <c r="D217" s="52" t="s">
        <v>35</v>
      </c>
      <c r="E217" s="147">
        <v>364</v>
      </c>
      <c r="F217" s="148">
        <v>44364</v>
      </c>
      <c r="G217" s="203">
        <v>44726</v>
      </c>
      <c r="H217" s="149">
        <v>40000000000</v>
      </c>
      <c r="I217" s="163">
        <v>2.5</v>
      </c>
      <c r="J217" s="171">
        <v>169950000000</v>
      </c>
      <c r="K217" s="150">
        <v>2.5</v>
      </c>
      <c r="L217" s="150">
        <v>6.05</v>
      </c>
      <c r="M217" s="149">
        <v>40000000000</v>
      </c>
      <c r="N217" s="150">
        <v>4.1099999999999994</v>
      </c>
    </row>
    <row r="218" spans="1:14" x14ac:dyDescent="0.25">
      <c r="A218" s="196" t="s">
        <v>290</v>
      </c>
      <c r="B218" s="148">
        <v>44369</v>
      </c>
      <c r="C218" s="52" t="s">
        <v>464</v>
      </c>
      <c r="D218" s="52" t="s">
        <v>35</v>
      </c>
      <c r="E218" s="147">
        <v>91</v>
      </c>
      <c r="F218" s="148">
        <v>44371</v>
      </c>
      <c r="G218" s="203">
        <v>44460</v>
      </c>
      <c r="H218" s="149">
        <v>80000000000</v>
      </c>
      <c r="I218" s="163">
        <v>2.1</v>
      </c>
      <c r="J218" s="173">
        <v>70000000000</v>
      </c>
      <c r="K218" s="150">
        <v>2.1999999999999997</v>
      </c>
      <c r="L218" s="150">
        <v>4.5</v>
      </c>
      <c r="M218" s="149">
        <v>70000000000</v>
      </c>
      <c r="N218" s="150">
        <v>2.1999999999999997</v>
      </c>
    </row>
    <row r="219" spans="1:14" x14ac:dyDescent="0.25">
      <c r="A219" s="196" t="s">
        <v>290</v>
      </c>
      <c r="B219" s="148">
        <v>44369</v>
      </c>
      <c r="C219" s="52" t="s">
        <v>464</v>
      </c>
      <c r="D219" s="52" t="s">
        <v>35</v>
      </c>
      <c r="E219" s="147">
        <v>182</v>
      </c>
      <c r="F219" s="148">
        <v>44371</v>
      </c>
      <c r="G219" s="203">
        <v>44551</v>
      </c>
      <c r="H219" s="149">
        <v>60000000000</v>
      </c>
      <c r="I219" s="163">
        <v>2.2999999999999998</v>
      </c>
      <c r="J219" s="171">
        <v>98950000000</v>
      </c>
      <c r="K219" s="150">
        <v>2.2999999999999998</v>
      </c>
      <c r="L219" s="150">
        <v>6.05</v>
      </c>
      <c r="M219" s="149">
        <v>60000000000</v>
      </c>
      <c r="N219" s="150">
        <v>2.6</v>
      </c>
    </row>
    <row r="220" spans="1:14" x14ac:dyDescent="0.25">
      <c r="A220" s="196" t="s">
        <v>290</v>
      </c>
      <c r="B220" s="148">
        <v>44369</v>
      </c>
      <c r="C220" s="52" t="s">
        <v>464</v>
      </c>
      <c r="D220" s="52" t="s">
        <v>35</v>
      </c>
      <c r="E220" s="147">
        <v>364</v>
      </c>
      <c r="F220" s="148">
        <v>44371</v>
      </c>
      <c r="G220" s="203">
        <v>44733</v>
      </c>
      <c r="H220" s="149">
        <v>60000000000</v>
      </c>
      <c r="I220" s="165">
        <v>2.5</v>
      </c>
      <c r="J220" s="171">
        <v>156550000000</v>
      </c>
      <c r="K220" s="150">
        <v>2.5</v>
      </c>
      <c r="L220" s="150">
        <v>6.05</v>
      </c>
      <c r="M220" s="149">
        <v>60000000000</v>
      </c>
      <c r="N220" s="150">
        <v>4.1500000000000004</v>
      </c>
    </row>
    <row r="221" spans="1:14" x14ac:dyDescent="0.25">
      <c r="A221" s="196" t="s">
        <v>291</v>
      </c>
      <c r="B221" s="148">
        <v>44390</v>
      </c>
      <c r="C221" s="52" t="s">
        <v>464</v>
      </c>
      <c r="D221" s="52" t="s">
        <v>35</v>
      </c>
      <c r="E221" s="147">
        <v>91</v>
      </c>
      <c r="F221" s="148">
        <v>44392</v>
      </c>
      <c r="G221" s="203">
        <v>44481</v>
      </c>
      <c r="H221" s="149">
        <v>70000000000</v>
      </c>
      <c r="I221" s="163">
        <v>2.1</v>
      </c>
      <c r="J221" s="171">
        <v>115000000000</v>
      </c>
      <c r="K221" s="150">
        <v>2.1</v>
      </c>
      <c r="L221" s="150">
        <v>6.05</v>
      </c>
      <c r="M221" s="149">
        <v>70000000000</v>
      </c>
      <c r="N221" s="150">
        <v>2.5</v>
      </c>
    </row>
    <row r="222" spans="1:14" x14ac:dyDescent="0.25">
      <c r="A222" s="196" t="s">
        <v>291</v>
      </c>
      <c r="B222" s="148">
        <v>44390</v>
      </c>
      <c r="C222" s="52" t="s">
        <v>464</v>
      </c>
      <c r="D222" s="52" t="s">
        <v>35</v>
      </c>
      <c r="E222" s="147">
        <v>182</v>
      </c>
      <c r="F222" s="148">
        <v>44392</v>
      </c>
      <c r="G222" s="203">
        <v>44572</v>
      </c>
      <c r="H222" s="149">
        <v>80000000000</v>
      </c>
      <c r="I222" s="163">
        <v>2.2999999999999998</v>
      </c>
      <c r="J222" s="171">
        <v>161000000000</v>
      </c>
      <c r="K222" s="150">
        <v>2.2999999999999998</v>
      </c>
      <c r="L222" s="150">
        <v>6.05</v>
      </c>
      <c r="M222" s="149">
        <v>80000000000</v>
      </c>
      <c r="N222" s="156">
        <v>3</v>
      </c>
    </row>
    <row r="223" spans="1:14" x14ac:dyDescent="0.25">
      <c r="A223" s="196" t="s">
        <v>291</v>
      </c>
      <c r="B223" s="148">
        <v>44390</v>
      </c>
      <c r="C223" s="52" t="s">
        <v>464</v>
      </c>
      <c r="D223" s="52" t="s">
        <v>35</v>
      </c>
      <c r="E223" s="147">
        <v>364</v>
      </c>
      <c r="F223" s="148">
        <v>44392</v>
      </c>
      <c r="G223" s="203">
        <v>44754</v>
      </c>
      <c r="H223" s="149">
        <v>50000000000</v>
      </c>
      <c r="I223" s="165">
        <v>2.5</v>
      </c>
      <c r="J223" s="171">
        <v>168400000000</v>
      </c>
      <c r="K223" s="156">
        <v>2.6</v>
      </c>
      <c r="L223" s="156">
        <v>6.05</v>
      </c>
      <c r="M223" s="149">
        <v>50000000000</v>
      </c>
      <c r="N223" s="156">
        <v>4.1500000000000004</v>
      </c>
    </row>
    <row r="224" spans="1:14" x14ac:dyDescent="0.25">
      <c r="A224" s="196" t="s">
        <v>292</v>
      </c>
      <c r="B224" s="148">
        <v>44404</v>
      </c>
      <c r="C224" s="52" t="s">
        <v>464</v>
      </c>
      <c r="D224" s="52" t="s">
        <v>35</v>
      </c>
      <c r="E224" s="147">
        <v>91</v>
      </c>
      <c r="F224" s="148">
        <v>44406</v>
      </c>
      <c r="G224" s="203">
        <v>44495</v>
      </c>
      <c r="H224" s="149">
        <v>50000000000</v>
      </c>
      <c r="I224" s="163">
        <v>2.1</v>
      </c>
      <c r="J224" s="173">
        <v>130300000000</v>
      </c>
      <c r="K224" s="150">
        <v>2.1</v>
      </c>
      <c r="L224" s="150">
        <v>6.05</v>
      </c>
      <c r="M224" s="149">
        <v>50000000000</v>
      </c>
      <c r="N224" s="150">
        <v>2.6</v>
      </c>
    </row>
    <row r="225" spans="1:14" x14ac:dyDescent="0.25">
      <c r="A225" s="196" t="s">
        <v>292</v>
      </c>
      <c r="B225" s="148">
        <v>44404</v>
      </c>
      <c r="C225" s="52" t="s">
        <v>464</v>
      </c>
      <c r="D225" s="52" t="s">
        <v>35</v>
      </c>
      <c r="E225" s="147">
        <v>182</v>
      </c>
      <c r="F225" s="148">
        <v>44406</v>
      </c>
      <c r="G225" s="203">
        <v>44586</v>
      </c>
      <c r="H225" s="149">
        <v>60000000000</v>
      </c>
      <c r="I225" s="163">
        <v>2.2999999999999998</v>
      </c>
      <c r="J225" s="171">
        <v>181000000000</v>
      </c>
      <c r="K225" s="150">
        <v>2.2999999999999998</v>
      </c>
      <c r="L225" s="150">
        <v>6.05</v>
      </c>
      <c r="M225" s="149">
        <v>60000000000</v>
      </c>
      <c r="N225" s="156">
        <v>3.5000000000000004</v>
      </c>
    </row>
    <row r="226" spans="1:14" x14ac:dyDescent="0.25">
      <c r="A226" s="196" t="s">
        <v>292</v>
      </c>
      <c r="B226" s="148">
        <v>44404</v>
      </c>
      <c r="C226" s="52" t="s">
        <v>464</v>
      </c>
      <c r="D226" s="52" t="s">
        <v>35</v>
      </c>
      <c r="E226" s="147">
        <v>364</v>
      </c>
      <c r="F226" s="148">
        <v>44406</v>
      </c>
      <c r="G226" s="203">
        <v>44768</v>
      </c>
      <c r="H226" s="149">
        <v>40000000000</v>
      </c>
      <c r="I226" s="165">
        <v>2.5</v>
      </c>
      <c r="J226" s="171">
        <v>161300000000</v>
      </c>
      <c r="K226" s="156">
        <v>2.5</v>
      </c>
      <c r="L226" s="156">
        <v>6.05</v>
      </c>
      <c r="M226" s="149">
        <v>40000000000</v>
      </c>
      <c r="N226" s="156">
        <v>4.5</v>
      </c>
    </row>
    <row r="227" spans="1:14" x14ac:dyDescent="0.25">
      <c r="A227" s="196" t="s">
        <v>293</v>
      </c>
      <c r="B227" s="148">
        <v>44418</v>
      </c>
      <c r="C227" s="52" t="s">
        <v>464</v>
      </c>
      <c r="D227" s="52" t="s">
        <v>35</v>
      </c>
      <c r="E227" s="147">
        <v>91</v>
      </c>
      <c r="F227" s="148">
        <v>44420</v>
      </c>
      <c r="G227" s="203">
        <v>44509</v>
      </c>
      <c r="H227" s="149">
        <v>50000000000</v>
      </c>
      <c r="I227" s="163">
        <v>2.1</v>
      </c>
      <c r="J227" s="171">
        <v>115200000000</v>
      </c>
      <c r="K227" s="150">
        <v>2.1999999999999997</v>
      </c>
      <c r="L227" s="150">
        <v>6.05</v>
      </c>
      <c r="M227" s="149">
        <v>50000000000</v>
      </c>
      <c r="N227" s="150">
        <v>3</v>
      </c>
    </row>
    <row r="228" spans="1:14" x14ac:dyDescent="0.25">
      <c r="A228" s="196" t="s">
        <v>293</v>
      </c>
      <c r="B228" s="148">
        <v>44418</v>
      </c>
      <c r="C228" s="52" t="s">
        <v>464</v>
      </c>
      <c r="D228" s="52" t="s">
        <v>35</v>
      </c>
      <c r="E228" s="147">
        <v>182</v>
      </c>
      <c r="F228" s="148">
        <v>44420</v>
      </c>
      <c r="G228" s="203">
        <v>44600</v>
      </c>
      <c r="H228" s="149">
        <v>60000000000</v>
      </c>
      <c r="I228" s="163">
        <v>2.2999999999999998</v>
      </c>
      <c r="J228" s="171">
        <v>172600000000</v>
      </c>
      <c r="K228" s="150">
        <v>2.2999999999999998</v>
      </c>
      <c r="L228" s="150">
        <v>6.05</v>
      </c>
      <c r="M228" s="149">
        <v>60000000000</v>
      </c>
      <c r="N228" s="150">
        <v>3.2</v>
      </c>
    </row>
    <row r="229" spans="1:14" x14ac:dyDescent="0.25">
      <c r="A229" s="196" t="s">
        <v>293</v>
      </c>
      <c r="B229" s="148">
        <v>44418</v>
      </c>
      <c r="C229" s="52" t="s">
        <v>464</v>
      </c>
      <c r="D229" s="52" t="s">
        <v>35</v>
      </c>
      <c r="E229" s="147">
        <v>364</v>
      </c>
      <c r="F229" s="148">
        <v>44420</v>
      </c>
      <c r="G229" s="203">
        <v>44782</v>
      </c>
      <c r="H229" s="149">
        <v>40000000000</v>
      </c>
      <c r="I229" s="165">
        <v>2.5</v>
      </c>
      <c r="J229" s="171">
        <v>137600000000</v>
      </c>
      <c r="K229" s="156">
        <v>2.5</v>
      </c>
      <c r="L229" s="156">
        <v>6.05</v>
      </c>
      <c r="M229" s="149">
        <v>40000000000</v>
      </c>
      <c r="N229" s="156">
        <v>4.5</v>
      </c>
    </row>
    <row r="230" spans="1:14" x14ac:dyDescent="0.25">
      <c r="A230" s="196" t="s">
        <v>294</v>
      </c>
      <c r="B230" s="148">
        <v>44432</v>
      </c>
      <c r="C230" s="52" t="s">
        <v>464</v>
      </c>
      <c r="D230" s="52" t="s">
        <v>35</v>
      </c>
      <c r="E230" s="147">
        <v>91</v>
      </c>
      <c r="F230" s="148">
        <v>44434</v>
      </c>
      <c r="G230" s="203">
        <v>44523</v>
      </c>
      <c r="H230" s="149">
        <v>40000000000</v>
      </c>
      <c r="I230" s="163">
        <v>2.1</v>
      </c>
      <c r="J230" s="173">
        <v>123000000000</v>
      </c>
      <c r="K230" s="150">
        <v>3</v>
      </c>
      <c r="L230" s="150">
        <v>6.05</v>
      </c>
      <c r="M230" s="149">
        <v>40000000000</v>
      </c>
      <c r="N230" s="150">
        <v>3.5000000000000004</v>
      </c>
    </row>
    <row r="231" spans="1:14" x14ac:dyDescent="0.25">
      <c r="A231" s="196" t="s">
        <v>294</v>
      </c>
      <c r="B231" s="148">
        <v>44432</v>
      </c>
      <c r="C231" s="52" t="s">
        <v>464</v>
      </c>
      <c r="D231" s="52" t="s">
        <v>35</v>
      </c>
      <c r="E231" s="147">
        <v>182</v>
      </c>
      <c r="F231" s="148">
        <v>44434</v>
      </c>
      <c r="G231" s="203">
        <v>44614</v>
      </c>
      <c r="H231" s="149">
        <v>30000000000</v>
      </c>
      <c r="I231" s="163">
        <v>2.2999999999999998</v>
      </c>
      <c r="J231" s="171">
        <v>134000000000</v>
      </c>
      <c r="K231" s="150">
        <v>3.2</v>
      </c>
      <c r="L231" s="150">
        <v>6.05</v>
      </c>
      <c r="M231" s="149">
        <v>30000000000</v>
      </c>
      <c r="N231" s="150">
        <v>4.3</v>
      </c>
    </row>
    <row r="232" spans="1:14" x14ac:dyDescent="0.25">
      <c r="A232" s="196" t="s">
        <v>294</v>
      </c>
      <c r="B232" s="148">
        <v>44432</v>
      </c>
      <c r="C232" s="52" t="s">
        <v>464</v>
      </c>
      <c r="D232" s="52" t="s">
        <v>35</v>
      </c>
      <c r="E232" s="147">
        <v>364</v>
      </c>
      <c r="F232" s="148">
        <v>44434</v>
      </c>
      <c r="G232" s="203">
        <v>44796</v>
      </c>
      <c r="H232" s="149">
        <v>30000000000</v>
      </c>
      <c r="I232" s="165">
        <v>2.5</v>
      </c>
      <c r="J232" s="171">
        <v>94000000000</v>
      </c>
      <c r="K232" s="156">
        <v>3.5000000000000004</v>
      </c>
      <c r="L232" s="156">
        <v>6.05</v>
      </c>
      <c r="M232" s="149">
        <v>30000000000</v>
      </c>
      <c r="N232" s="156">
        <v>4.75</v>
      </c>
    </row>
    <row r="233" spans="1:14" x14ac:dyDescent="0.25">
      <c r="A233" s="196" t="s">
        <v>295</v>
      </c>
      <c r="B233" s="148">
        <v>44446</v>
      </c>
      <c r="C233" s="52" t="s">
        <v>464</v>
      </c>
      <c r="D233" s="52" t="s">
        <v>35</v>
      </c>
      <c r="E233" s="147">
        <v>91</v>
      </c>
      <c r="F233" s="148">
        <v>44448</v>
      </c>
      <c r="G233" s="203">
        <v>44537</v>
      </c>
      <c r="H233" s="149">
        <v>40000000000</v>
      </c>
      <c r="I233" s="163">
        <v>2.1</v>
      </c>
      <c r="J233" s="173">
        <v>105000000000</v>
      </c>
      <c r="K233" s="150">
        <v>3</v>
      </c>
      <c r="L233" s="150">
        <v>6.2</v>
      </c>
      <c r="M233" s="149">
        <v>40000000000</v>
      </c>
      <c r="N233" s="150">
        <v>3.1</v>
      </c>
    </row>
    <row r="234" spans="1:14" x14ac:dyDescent="0.25">
      <c r="A234" s="196" t="s">
        <v>295</v>
      </c>
      <c r="B234" s="148">
        <v>44446</v>
      </c>
      <c r="C234" s="52" t="s">
        <v>464</v>
      </c>
      <c r="D234" s="52" t="s">
        <v>35</v>
      </c>
      <c r="E234" s="147">
        <v>182</v>
      </c>
      <c r="F234" s="148">
        <v>44448</v>
      </c>
      <c r="G234" s="203">
        <v>44628</v>
      </c>
      <c r="H234" s="149">
        <v>30000000000</v>
      </c>
      <c r="I234" s="163">
        <v>2.2999999999999998</v>
      </c>
      <c r="J234" s="171">
        <v>114000000000</v>
      </c>
      <c r="K234" s="150">
        <v>2.85</v>
      </c>
      <c r="L234" s="150">
        <v>6.2</v>
      </c>
      <c r="M234" s="149">
        <v>30000000000</v>
      </c>
      <c r="N234" s="150">
        <v>3.5000000000000004</v>
      </c>
    </row>
    <row r="235" spans="1:14" x14ac:dyDescent="0.25">
      <c r="A235" s="196" t="s">
        <v>295</v>
      </c>
      <c r="B235" s="148">
        <v>44446</v>
      </c>
      <c r="C235" s="52" t="s">
        <v>464</v>
      </c>
      <c r="D235" s="52" t="s">
        <v>35</v>
      </c>
      <c r="E235" s="147">
        <v>364</v>
      </c>
      <c r="F235" s="148">
        <v>44448</v>
      </c>
      <c r="G235" s="203">
        <v>44810</v>
      </c>
      <c r="H235" s="149">
        <v>30000000000</v>
      </c>
      <c r="I235" s="165">
        <v>2.5</v>
      </c>
      <c r="J235" s="171">
        <v>75000000000</v>
      </c>
      <c r="K235" s="156">
        <v>3.5000000000000004</v>
      </c>
      <c r="L235" s="156">
        <v>6.05</v>
      </c>
      <c r="M235" s="149">
        <v>30000000000</v>
      </c>
      <c r="N235" s="156">
        <v>3.5000000000000004</v>
      </c>
    </row>
    <row r="236" spans="1:14" x14ac:dyDescent="0.25">
      <c r="A236" s="196" t="s">
        <v>296</v>
      </c>
      <c r="B236" s="148">
        <v>44460</v>
      </c>
      <c r="C236" s="52" t="s">
        <v>464</v>
      </c>
      <c r="D236" s="52" t="s">
        <v>35</v>
      </c>
      <c r="E236" s="147">
        <v>91</v>
      </c>
      <c r="F236" s="148">
        <v>44462</v>
      </c>
      <c r="G236" s="203">
        <v>44551</v>
      </c>
      <c r="H236" s="149">
        <v>10000000000</v>
      </c>
      <c r="I236" s="163">
        <v>2.1</v>
      </c>
      <c r="J236" s="173">
        <v>47000000000</v>
      </c>
      <c r="K236" s="150">
        <v>2.1999999999999997</v>
      </c>
      <c r="L236" s="150">
        <v>6.1</v>
      </c>
      <c r="M236" s="149">
        <v>10000000000</v>
      </c>
      <c r="N236" s="150">
        <v>3</v>
      </c>
    </row>
    <row r="237" spans="1:14" x14ac:dyDescent="0.25">
      <c r="A237" s="196" t="s">
        <v>296</v>
      </c>
      <c r="B237" s="148">
        <v>44460</v>
      </c>
      <c r="C237" s="52" t="s">
        <v>464</v>
      </c>
      <c r="D237" s="52" t="s">
        <v>35</v>
      </c>
      <c r="E237" s="147">
        <v>182</v>
      </c>
      <c r="F237" s="148">
        <v>44462</v>
      </c>
      <c r="G237" s="203">
        <v>44642</v>
      </c>
      <c r="H237" s="149">
        <v>20000000000</v>
      </c>
      <c r="I237" s="163">
        <v>2.2999999999999998</v>
      </c>
      <c r="J237" s="171">
        <v>82000000000</v>
      </c>
      <c r="K237" s="156">
        <v>2.2999999999999998</v>
      </c>
      <c r="L237" s="156">
        <v>6.1</v>
      </c>
      <c r="M237" s="149">
        <v>20000000000</v>
      </c>
      <c r="N237" s="156">
        <v>3.5000000000000004</v>
      </c>
    </row>
    <row r="238" spans="1:14" x14ac:dyDescent="0.25">
      <c r="A238" s="196" t="s">
        <v>296</v>
      </c>
      <c r="B238" s="148">
        <v>44460</v>
      </c>
      <c r="C238" s="52" t="s">
        <v>464</v>
      </c>
      <c r="D238" s="52" t="s">
        <v>35</v>
      </c>
      <c r="E238" s="147">
        <v>364</v>
      </c>
      <c r="F238" s="148">
        <v>44462</v>
      </c>
      <c r="G238" s="203">
        <v>44824</v>
      </c>
      <c r="H238" s="149">
        <v>50000000000</v>
      </c>
      <c r="I238" s="165">
        <v>2.5</v>
      </c>
      <c r="J238" s="171">
        <v>110000000000</v>
      </c>
      <c r="K238" s="156">
        <v>3.11</v>
      </c>
      <c r="L238" s="156">
        <v>6.1</v>
      </c>
      <c r="M238" s="149">
        <v>50000000000</v>
      </c>
      <c r="N238" s="156">
        <v>3.6999999999999997</v>
      </c>
    </row>
    <row r="239" spans="1:14" x14ac:dyDescent="0.25">
      <c r="A239" s="196" t="s">
        <v>297</v>
      </c>
      <c r="B239" s="148">
        <v>44481</v>
      </c>
      <c r="C239" s="52" t="s">
        <v>464</v>
      </c>
      <c r="D239" s="52" t="s">
        <v>35</v>
      </c>
      <c r="E239" s="147">
        <v>91</v>
      </c>
      <c r="F239" s="148">
        <v>44483</v>
      </c>
      <c r="G239" s="203">
        <v>44572</v>
      </c>
      <c r="H239" s="149">
        <v>10000000000</v>
      </c>
      <c r="I239" s="163">
        <v>2.1</v>
      </c>
      <c r="J239" s="173">
        <v>59000000000</v>
      </c>
      <c r="K239" s="150">
        <v>2.5</v>
      </c>
      <c r="L239" s="150">
        <v>6.2</v>
      </c>
      <c r="M239" s="149">
        <v>10000000000</v>
      </c>
      <c r="N239" s="150">
        <v>4.5</v>
      </c>
    </row>
    <row r="240" spans="1:14" x14ac:dyDescent="0.25">
      <c r="A240" s="196" t="s">
        <v>297</v>
      </c>
      <c r="B240" s="148">
        <v>44481</v>
      </c>
      <c r="C240" s="52" t="s">
        <v>464</v>
      </c>
      <c r="D240" s="52" t="s">
        <v>35</v>
      </c>
      <c r="E240" s="147">
        <v>182</v>
      </c>
      <c r="F240" s="148">
        <v>44483</v>
      </c>
      <c r="G240" s="203">
        <v>44663</v>
      </c>
      <c r="H240" s="149">
        <v>20000000000</v>
      </c>
      <c r="I240" s="163">
        <v>2.2999999999999998</v>
      </c>
      <c r="J240" s="171">
        <v>101000000000</v>
      </c>
      <c r="K240" s="156">
        <v>3</v>
      </c>
      <c r="L240" s="156">
        <v>6.2</v>
      </c>
      <c r="M240" s="149">
        <v>20000000000</v>
      </c>
      <c r="N240" s="156">
        <v>5.01</v>
      </c>
    </row>
    <row r="241" spans="1:14" x14ac:dyDescent="0.25">
      <c r="A241" s="196" t="s">
        <v>297</v>
      </c>
      <c r="B241" s="148">
        <v>44481</v>
      </c>
      <c r="C241" s="52" t="s">
        <v>464</v>
      </c>
      <c r="D241" s="52" t="s">
        <v>35</v>
      </c>
      <c r="E241" s="147">
        <v>364</v>
      </c>
      <c r="F241" s="148">
        <v>44483</v>
      </c>
      <c r="G241" s="203">
        <v>44845</v>
      </c>
      <c r="H241" s="149">
        <v>20000000000</v>
      </c>
      <c r="I241" s="165">
        <v>2.5</v>
      </c>
      <c r="J241" s="171">
        <v>102000000000</v>
      </c>
      <c r="K241" s="156">
        <v>3.5000000000000004</v>
      </c>
      <c r="L241" s="156">
        <v>6.2</v>
      </c>
      <c r="M241" s="149">
        <v>20000000000</v>
      </c>
      <c r="N241" s="156">
        <v>5.0200000000000005</v>
      </c>
    </row>
    <row r="242" spans="1:14" x14ac:dyDescent="0.25">
      <c r="A242" s="196" t="s">
        <v>298</v>
      </c>
      <c r="B242" s="148">
        <v>44495</v>
      </c>
      <c r="C242" s="52" t="s">
        <v>464</v>
      </c>
      <c r="D242" s="52" t="s">
        <v>35</v>
      </c>
      <c r="E242" s="147">
        <v>91</v>
      </c>
      <c r="F242" s="148">
        <v>44497</v>
      </c>
      <c r="G242" s="203">
        <v>44586</v>
      </c>
      <c r="H242" s="149">
        <v>10000000000</v>
      </c>
      <c r="I242" s="163">
        <v>2.1</v>
      </c>
      <c r="J242" s="173">
        <v>40400000000</v>
      </c>
      <c r="K242" s="150">
        <v>2.75</v>
      </c>
      <c r="L242" s="150">
        <v>6.1</v>
      </c>
      <c r="M242" s="149">
        <v>10000000000</v>
      </c>
      <c r="N242" s="150">
        <v>5</v>
      </c>
    </row>
    <row r="243" spans="1:14" x14ac:dyDescent="0.25">
      <c r="A243" s="196" t="s">
        <v>298</v>
      </c>
      <c r="B243" s="148">
        <v>44495</v>
      </c>
      <c r="C243" s="52" t="s">
        <v>464</v>
      </c>
      <c r="D243" s="52" t="s">
        <v>35</v>
      </c>
      <c r="E243" s="147">
        <v>182</v>
      </c>
      <c r="F243" s="148">
        <v>44497</v>
      </c>
      <c r="G243" s="203">
        <v>44677</v>
      </c>
      <c r="H243" s="149">
        <v>20000000000</v>
      </c>
      <c r="I243" s="163">
        <v>2.2999999999999998</v>
      </c>
      <c r="J243" s="171">
        <v>119000000000</v>
      </c>
      <c r="K243" s="156">
        <v>3</v>
      </c>
      <c r="L243" s="156">
        <v>6.1</v>
      </c>
      <c r="M243" s="149">
        <v>20000000000</v>
      </c>
      <c r="N243" s="156">
        <v>5.3</v>
      </c>
    </row>
    <row r="244" spans="1:14" x14ac:dyDescent="0.25">
      <c r="A244" s="196" t="s">
        <v>298</v>
      </c>
      <c r="B244" s="148">
        <v>44495</v>
      </c>
      <c r="C244" s="52" t="s">
        <v>464</v>
      </c>
      <c r="D244" s="52" t="s">
        <v>35</v>
      </c>
      <c r="E244" s="147">
        <v>364</v>
      </c>
      <c r="F244" s="148">
        <v>44497</v>
      </c>
      <c r="G244" s="203">
        <v>44859</v>
      </c>
      <c r="H244" s="149">
        <v>20000000000</v>
      </c>
      <c r="I244" s="165">
        <v>2.5</v>
      </c>
      <c r="J244" s="171">
        <v>99000000000</v>
      </c>
      <c r="K244" s="156">
        <v>3</v>
      </c>
      <c r="L244" s="156">
        <v>6.1</v>
      </c>
      <c r="M244" s="149">
        <v>20000000000</v>
      </c>
      <c r="N244" s="156">
        <v>5.5</v>
      </c>
    </row>
    <row r="245" spans="1:14" x14ac:dyDescent="0.25">
      <c r="A245" s="196" t="s">
        <v>299</v>
      </c>
      <c r="B245" s="148">
        <v>44509</v>
      </c>
      <c r="C245" s="52" t="s">
        <v>464</v>
      </c>
      <c r="D245" s="52" t="s">
        <v>35</v>
      </c>
      <c r="E245" s="147">
        <v>91</v>
      </c>
      <c r="F245" s="148">
        <v>44511</v>
      </c>
      <c r="G245" s="203">
        <v>44600</v>
      </c>
      <c r="H245" s="149">
        <v>10000000000</v>
      </c>
      <c r="I245" s="163">
        <v>2.1</v>
      </c>
      <c r="J245" s="173">
        <v>20000000000</v>
      </c>
      <c r="K245" s="150">
        <v>5</v>
      </c>
      <c r="L245" s="150">
        <v>6.11</v>
      </c>
      <c r="M245" s="149">
        <v>10000000000</v>
      </c>
      <c r="N245" s="150">
        <v>5</v>
      </c>
    </row>
    <row r="246" spans="1:14" x14ac:dyDescent="0.25">
      <c r="A246" s="196" t="s">
        <v>299</v>
      </c>
      <c r="B246" s="148">
        <v>44509</v>
      </c>
      <c r="C246" s="52" t="s">
        <v>464</v>
      </c>
      <c r="D246" s="52" t="s">
        <v>35</v>
      </c>
      <c r="E246" s="147">
        <v>182</v>
      </c>
      <c r="F246" s="148">
        <v>44511</v>
      </c>
      <c r="G246" s="203">
        <v>44691</v>
      </c>
      <c r="H246" s="149">
        <v>20000000000</v>
      </c>
      <c r="I246" s="163">
        <v>2.2999999999999998</v>
      </c>
      <c r="J246" s="171">
        <v>89000000000</v>
      </c>
      <c r="K246" s="156">
        <v>3</v>
      </c>
      <c r="L246" s="156">
        <v>6.11</v>
      </c>
      <c r="M246" s="149">
        <v>20000000000</v>
      </c>
      <c r="N246" s="156">
        <v>5.3100000000000005</v>
      </c>
    </row>
    <row r="247" spans="1:14" x14ac:dyDescent="0.25">
      <c r="A247" s="196" t="s">
        <v>299</v>
      </c>
      <c r="B247" s="148">
        <v>44509</v>
      </c>
      <c r="C247" s="52" t="s">
        <v>464</v>
      </c>
      <c r="D247" s="52" t="s">
        <v>35</v>
      </c>
      <c r="E247" s="147">
        <v>364</v>
      </c>
      <c r="F247" s="148">
        <v>44511</v>
      </c>
      <c r="G247" s="203">
        <v>44873</v>
      </c>
      <c r="H247" s="149">
        <v>20000000000</v>
      </c>
      <c r="I247" s="165">
        <v>2.5</v>
      </c>
      <c r="J247" s="171">
        <v>84000000000</v>
      </c>
      <c r="K247" s="156">
        <v>3</v>
      </c>
      <c r="L247" s="156">
        <v>6.11</v>
      </c>
      <c r="M247" s="149">
        <v>20000000000</v>
      </c>
      <c r="N247" s="156">
        <v>5.5</v>
      </c>
    </row>
    <row r="248" spans="1:14" x14ac:dyDescent="0.25">
      <c r="A248" s="196" t="s">
        <v>300</v>
      </c>
      <c r="B248" s="148">
        <v>44523</v>
      </c>
      <c r="C248" s="52" t="s">
        <v>464</v>
      </c>
      <c r="D248" s="52" t="s">
        <v>35</v>
      </c>
      <c r="E248" s="147">
        <v>91</v>
      </c>
      <c r="F248" s="148">
        <v>44525</v>
      </c>
      <c r="G248" s="203">
        <v>44614</v>
      </c>
      <c r="H248" s="149">
        <v>10000000000</v>
      </c>
      <c r="I248" s="163">
        <v>2.1</v>
      </c>
      <c r="J248" s="173">
        <v>40000000000</v>
      </c>
      <c r="K248" s="150">
        <v>2.2999999999999998</v>
      </c>
      <c r="L248" s="150">
        <v>6.11</v>
      </c>
      <c r="M248" s="149">
        <v>10000000000</v>
      </c>
      <c r="N248" s="150">
        <v>5.25</v>
      </c>
    </row>
    <row r="249" spans="1:14" x14ac:dyDescent="0.25">
      <c r="A249" s="196" t="s">
        <v>300</v>
      </c>
      <c r="B249" s="148">
        <v>44523</v>
      </c>
      <c r="C249" s="52" t="s">
        <v>464</v>
      </c>
      <c r="D249" s="52" t="s">
        <v>35</v>
      </c>
      <c r="E249" s="147">
        <v>182</v>
      </c>
      <c r="F249" s="148">
        <v>44525</v>
      </c>
      <c r="G249" s="203">
        <v>44705</v>
      </c>
      <c r="H249" s="149">
        <v>20000000000</v>
      </c>
      <c r="I249" s="163">
        <v>2.2999999999999998</v>
      </c>
      <c r="J249" s="171">
        <v>80000000000</v>
      </c>
      <c r="K249" s="156">
        <v>3</v>
      </c>
      <c r="L249" s="156">
        <v>6.11</v>
      </c>
      <c r="M249" s="149">
        <v>20000000000</v>
      </c>
      <c r="N249" s="156">
        <v>5.5</v>
      </c>
    </row>
    <row r="250" spans="1:14" x14ac:dyDescent="0.25">
      <c r="A250" s="196" t="s">
        <v>300</v>
      </c>
      <c r="B250" s="148">
        <v>44523</v>
      </c>
      <c r="C250" s="52" t="s">
        <v>464</v>
      </c>
      <c r="D250" s="52" t="s">
        <v>35</v>
      </c>
      <c r="E250" s="147">
        <v>364</v>
      </c>
      <c r="F250" s="148">
        <v>44525</v>
      </c>
      <c r="G250" s="203">
        <v>44887</v>
      </c>
      <c r="H250" s="149">
        <v>20000000000</v>
      </c>
      <c r="I250" s="165">
        <v>2.5</v>
      </c>
      <c r="J250" s="171">
        <v>70000000000</v>
      </c>
      <c r="K250" s="156">
        <v>3</v>
      </c>
      <c r="L250" s="156">
        <v>6.11</v>
      </c>
      <c r="M250" s="149">
        <v>20000000000</v>
      </c>
      <c r="N250" s="156">
        <v>5.5</v>
      </c>
    </row>
    <row r="251" spans="1:14" x14ac:dyDescent="0.25">
      <c r="A251" s="196" t="s">
        <v>301</v>
      </c>
      <c r="B251" s="148">
        <v>44537</v>
      </c>
      <c r="C251" s="52" t="s">
        <v>464</v>
      </c>
      <c r="D251" s="52" t="s">
        <v>35</v>
      </c>
      <c r="E251" s="147">
        <v>91</v>
      </c>
      <c r="F251" s="148">
        <v>44539</v>
      </c>
      <c r="G251" s="203">
        <v>44628</v>
      </c>
      <c r="H251" s="149">
        <v>10000000000</v>
      </c>
      <c r="I251" s="163">
        <v>2.1</v>
      </c>
      <c r="J251" s="173">
        <v>32000000000</v>
      </c>
      <c r="K251" s="150">
        <v>3</v>
      </c>
      <c r="L251" s="150">
        <v>6.11</v>
      </c>
      <c r="M251" s="149">
        <v>10000000000</v>
      </c>
      <c r="N251" s="150">
        <v>5.35</v>
      </c>
    </row>
    <row r="252" spans="1:14" x14ac:dyDescent="0.25">
      <c r="A252" s="196" t="s">
        <v>301</v>
      </c>
      <c r="B252" s="148">
        <v>44537</v>
      </c>
      <c r="C252" s="52" t="s">
        <v>464</v>
      </c>
      <c r="D252" s="52" t="s">
        <v>35</v>
      </c>
      <c r="E252" s="147">
        <v>182</v>
      </c>
      <c r="F252" s="148">
        <v>44539</v>
      </c>
      <c r="G252" s="203">
        <v>44719</v>
      </c>
      <c r="H252" s="149">
        <v>20000000000</v>
      </c>
      <c r="I252" s="163">
        <v>2.2999999999999998</v>
      </c>
      <c r="J252" s="171">
        <v>69000000000</v>
      </c>
      <c r="K252" s="156">
        <v>3</v>
      </c>
      <c r="L252" s="156">
        <v>6.11</v>
      </c>
      <c r="M252" s="149">
        <v>20000000000</v>
      </c>
      <c r="N252" s="156">
        <v>5.6099999999999994</v>
      </c>
    </row>
    <row r="253" spans="1:14" x14ac:dyDescent="0.25">
      <c r="A253" s="196" t="s">
        <v>301</v>
      </c>
      <c r="B253" s="148">
        <v>44537</v>
      </c>
      <c r="C253" s="52" t="s">
        <v>464</v>
      </c>
      <c r="D253" s="52" t="s">
        <v>35</v>
      </c>
      <c r="E253" s="147">
        <v>364</v>
      </c>
      <c r="F253" s="148">
        <v>44539</v>
      </c>
      <c r="G253" s="203">
        <v>44901</v>
      </c>
      <c r="H253" s="149">
        <v>20000000000</v>
      </c>
      <c r="I253" s="165">
        <v>2.5</v>
      </c>
      <c r="J253" s="171">
        <v>65000000000</v>
      </c>
      <c r="K253" s="156">
        <v>3</v>
      </c>
      <c r="L253" s="156">
        <v>6.11</v>
      </c>
      <c r="M253" s="149">
        <v>20000000000</v>
      </c>
      <c r="N253" s="156">
        <v>5.6000000000000005</v>
      </c>
    </row>
    <row r="254" spans="1:14" x14ac:dyDescent="0.25">
      <c r="A254" s="196" t="s">
        <v>302</v>
      </c>
      <c r="B254" s="148">
        <v>44551</v>
      </c>
      <c r="C254" s="52" t="s">
        <v>464</v>
      </c>
      <c r="D254" s="52" t="s">
        <v>35</v>
      </c>
      <c r="E254" s="147">
        <v>91</v>
      </c>
      <c r="F254" s="148">
        <v>44553</v>
      </c>
      <c r="G254" s="203">
        <v>44642</v>
      </c>
      <c r="H254" s="149">
        <v>20000000000</v>
      </c>
      <c r="I254" s="163">
        <v>2.1</v>
      </c>
      <c r="J254" s="173">
        <v>42000000000</v>
      </c>
      <c r="K254" s="150">
        <v>3</v>
      </c>
      <c r="L254" s="150">
        <v>6.11</v>
      </c>
      <c r="M254" s="149">
        <v>20000000000</v>
      </c>
      <c r="N254" s="150">
        <v>5.3</v>
      </c>
    </row>
    <row r="255" spans="1:14" x14ac:dyDescent="0.25">
      <c r="A255" s="196" t="s">
        <v>302</v>
      </c>
      <c r="B255" s="148">
        <v>44551</v>
      </c>
      <c r="C255" s="52" t="s">
        <v>464</v>
      </c>
      <c r="D255" s="52" t="s">
        <v>35</v>
      </c>
      <c r="E255" s="147">
        <v>182</v>
      </c>
      <c r="F255" s="148">
        <v>44553</v>
      </c>
      <c r="G255" s="203">
        <v>44733</v>
      </c>
      <c r="H255" s="149">
        <v>20000000000</v>
      </c>
      <c r="I255" s="163">
        <v>2.2999999999999998</v>
      </c>
      <c r="J255" s="171">
        <v>57000000000</v>
      </c>
      <c r="K255" s="156">
        <v>3.1</v>
      </c>
      <c r="L255" s="156">
        <v>6.11</v>
      </c>
      <c r="M255" s="149">
        <v>20000000000</v>
      </c>
      <c r="N255" s="156">
        <v>5.8500000000000005</v>
      </c>
    </row>
    <row r="256" spans="1:14" x14ac:dyDescent="0.25">
      <c r="A256" s="196" t="s">
        <v>302</v>
      </c>
      <c r="B256" s="148">
        <v>44551</v>
      </c>
      <c r="C256" s="52" t="s">
        <v>464</v>
      </c>
      <c r="D256" s="52" t="s">
        <v>35</v>
      </c>
      <c r="E256" s="147">
        <v>364</v>
      </c>
      <c r="F256" s="148">
        <v>44553</v>
      </c>
      <c r="G256" s="203">
        <v>44915</v>
      </c>
      <c r="H256" s="149">
        <v>10000000000</v>
      </c>
      <c r="I256" s="165">
        <v>2.5</v>
      </c>
      <c r="J256" s="171">
        <v>31000000000</v>
      </c>
      <c r="K256" s="156">
        <v>3.1</v>
      </c>
      <c r="L256" s="156">
        <v>6.11</v>
      </c>
      <c r="M256" s="149">
        <v>10000000000</v>
      </c>
      <c r="N256" s="156">
        <v>5.8500000000000005</v>
      </c>
    </row>
    <row r="257" spans="1:14" x14ac:dyDescent="0.25">
      <c r="A257" s="196" t="s">
        <v>303</v>
      </c>
      <c r="B257" s="148">
        <v>44572</v>
      </c>
      <c r="C257" s="52" t="s">
        <v>464</v>
      </c>
      <c r="D257" s="52" t="s">
        <v>35</v>
      </c>
      <c r="E257" s="147">
        <v>91</v>
      </c>
      <c r="F257" s="148">
        <v>44574</v>
      </c>
      <c r="G257" s="203">
        <v>44663</v>
      </c>
      <c r="H257" s="149">
        <v>20000000000</v>
      </c>
      <c r="I257" s="163">
        <v>2.1</v>
      </c>
      <c r="J257" s="173">
        <v>49200000000</v>
      </c>
      <c r="K257" s="150">
        <v>3</v>
      </c>
      <c r="L257" s="150">
        <v>6.15</v>
      </c>
      <c r="M257" s="149">
        <v>20000000000</v>
      </c>
      <c r="N257" s="150">
        <v>5.5</v>
      </c>
    </row>
    <row r="258" spans="1:14" x14ac:dyDescent="0.25">
      <c r="A258" s="196" t="s">
        <v>303</v>
      </c>
      <c r="B258" s="148">
        <v>44572</v>
      </c>
      <c r="C258" s="52" t="s">
        <v>464</v>
      </c>
      <c r="D258" s="52" t="s">
        <v>35</v>
      </c>
      <c r="E258" s="147">
        <v>182</v>
      </c>
      <c r="F258" s="148">
        <v>44574</v>
      </c>
      <c r="G258" s="203">
        <v>44754</v>
      </c>
      <c r="H258" s="149">
        <v>20000000000</v>
      </c>
      <c r="I258" s="163">
        <v>2.2999999999999998</v>
      </c>
      <c r="J258" s="171">
        <v>99000000000</v>
      </c>
      <c r="K258" s="156">
        <v>3.1</v>
      </c>
      <c r="L258" s="156">
        <v>6.5</v>
      </c>
      <c r="M258" s="149">
        <v>20000000000</v>
      </c>
      <c r="N258" s="156">
        <v>5.8999999999999995</v>
      </c>
    </row>
    <row r="259" spans="1:14" x14ac:dyDescent="0.25">
      <c r="A259" s="196" t="s">
        <v>303</v>
      </c>
      <c r="B259" s="148">
        <v>44572</v>
      </c>
      <c r="C259" s="52" t="s">
        <v>464</v>
      </c>
      <c r="D259" s="52" t="s">
        <v>35</v>
      </c>
      <c r="E259" s="147">
        <v>364</v>
      </c>
      <c r="F259" s="148">
        <v>44574</v>
      </c>
      <c r="G259" s="203">
        <v>44936</v>
      </c>
      <c r="H259" s="149">
        <v>10000000000</v>
      </c>
      <c r="I259" s="165">
        <v>2.5</v>
      </c>
      <c r="J259" s="171">
        <v>27000000000</v>
      </c>
      <c r="K259" s="156">
        <v>3.1</v>
      </c>
      <c r="L259" s="156">
        <v>6.2</v>
      </c>
      <c r="M259" s="149">
        <v>10000000000</v>
      </c>
      <c r="N259" s="156">
        <v>5.8500000000000005</v>
      </c>
    </row>
    <row r="260" spans="1:14" x14ac:dyDescent="0.25">
      <c r="A260" s="196" t="s">
        <v>304</v>
      </c>
      <c r="B260" s="148">
        <v>44586</v>
      </c>
      <c r="C260" s="52" t="s">
        <v>464</v>
      </c>
      <c r="D260" s="52" t="s">
        <v>35</v>
      </c>
      <c r="E260" s="147">
        <v>91</v>
      </c>
      <c r="F260" s="148">
        <v>44588</v>
      </c>
      <c r="G260" s="203">
        <v>44677</v>
      </c>
      <c r="H260" s="149">
        <v>10000000000</v>
      </c>
      <c r="I260" s="163">
        <v>2.1</v>
      </c>
      <c r="J260" s="173">
        <v>24000000000</v>
      </c>
      <c r="K260" s="150">
        <v>3</v>
      </c>
      <c r="L260" s="150">
        <v>6.3</v>
      </c>
      <c r="M260" s="149">
        <v>10000000000</v>
      </c>
      <c r="N260" s="150">
        <v>5.75</v>
      </c>
    </row>
    <row r="261" spans="1:14" x14ac:dyDescent="0.25">
      <c r="A261" s="196" t="s">
        <v>304</v>
      </c>
      <c r="B261" s="148">
        <v>44586</v>
      </c>
      <c r="C261" s="52" t="s">
        <v>464</v>
      </c>
      <c r="D261" s="52" t="s">
        <v>35</v>
      </c>
      <c r="E261" s="147">
        <v>182</v>
      </c>
      <c r="F261" s="148">
        <v>44588</v>
      </c>
      <c r="G261" s="203">
        <v>44768</v>
      </c>
      <c r="H261" s="149">
        <v>20000000000</v>
      </c>
      <c r="I261" s="163">
        <v>2.2999999999999998</v>
      </c>
      <c r="J261" s="171">
        <v>72000000000</v>
      </c>
      <c r="K261" s="156">
        <v>3.2</v>
      </c>
      <c r="L261" s="156">
        <v>6.3</v>
      </c>
      <c r="M261" s="149">
        <v>20000000000</v>
      </c>
      <c r="N261" s="156">
        <v>6</v>
      </c>
    </row>
    <row r="262" spans="1:14" x14ac:dyDescent="0.25">
      <c r="A262" s="196" t="s">
        <v>304</v>
      </c>
      <c r="B262" s="148">
        <v>44586</v>
      </c>
      <c r="C262" s="52" t="s">
        <v>464</v>
      </c>
      <c r="D262" s="52" t="s">
        <v>35</v>
      </c>
      <c r="E262" s="147">
        <v>364</v>
      </c>
      <c r="F262" s="148">
        <v>44588</v>
      </c>
      <c r="G262" s="203">
        <v>44950</v>
      </c>
      <c r="H262" s="149">
        <v>20000000000</v>
      </c>
      <c r="I262" s="165">
        <v>2.5</v>
      </c>
      <c r="J262" s="171">
        <v>56000000000</v>
      </c>
      <c r="K262" s="156">
        <v>3.5000000000000004</v>
      </c>
      <c r="L262" s="156">
        <v>6.3</v>
      </c>
      <c r="M262" s="149">
        <v>20000000000</v>
      </c>
      <c r="N262" s="156">
        <v>5.92</v>
      </c>
    </row>
    <row r="263" spans="1:14" x14ac:dyDescent="0.25">
      <c r="A263" s="196" t="s">
        <v>305</v>
      </c>
      <c r="B263" s="148">
        <v>44600</v>
      </c>
      <c r="C263" s="52" t="s">
        <v>464</v>
      </c>
      <c r="D263" s="52" t="s">
        <v>35</v>
      </c>
      <c r="E263" s="147">
        <v>91</v>
      </c>
      <c r="F263" s="148">
        <v>44602</v>
      </c>
      <c r="G263" s="203">
        <v>44691</v>
      </c>
      <c r="H263" s="149">
        <v>10000000000</v>
      </c>
      <c r="I263" s="163">
        <v>2.1</v>
      </c>
      <c r="J263" s="173">
        <v>34300000000</v>
      </c>
      <c r="K263" s="150">
        <v>3</v>
      </c>
      <c r="L263" s="150">
        <v>6.5</v>
      </c>
      <c r="M263" s="149">
        <v>10000000000</v>
      </c>
      <c r="N263" s="150">
        <v>3</v>
      </c>
    </row>
    <row r="264" spans="1:14" x14ac:dyDescent="0.25">
      <c r="A264" s="196" t="s">
        <v>305</v>
      </c>
      <c r="B264" s="148">
        <v>44600</v>
      </c>
      <c r="C264" s="52" t="s">
        <v>464</v>
      </c>
      <c r="D264" s="52" t="s">
        <v>35</v>
      </c>
      <c r="E264" s="147">
        <v>182</v>
      </c>
      <c r="F264" s="148">
        <v>44602</v>
      </c>
      <c r="G264" s="203">
        <v>44782</v>
      </c>
      <c r="H264" s="149">
        <v>20000000000</v>
      </c>
      <c r="I264" s="163">
        <v>2.2999999999999998</v>
      </c>
      <c r="J264" s="171">
        <v>73000000000</v>
      </c>
      <c r="K264" s="156">
        <v>3.2</v>
      </c>
      <c r="L264" s="156">
        <v>6.5</v>
      </c>
      <c r="M264" s="149">
        <v>20000000000</v>
      </c>
      <c r="N264" s="156">
        <v>5.8999999999999995</v>
      </c>
    </row>
    <row r="265" spans="1:14" x14ac:dyDescent="0.25">
      <c r="A265" s="196" t="s">
        <v>305</v>
      </c>
      <c r="B265" s="148">
        <v>44600</v>
      </c>
      <c r="C265" s="52" t="s">
        <v>464</v>
      </c>
      <c r="D265" s="52" t="s">
        <v>35</v>
      </c>
      <c r="E265" s="147">
        <v>364</v>
      </c>
      <c r="F265" s="148">
        <v>44602</v>
      </c>
      <c r="G265" s="203">
        <v>44964</v>
      </c>
      <c r="H265" s="149">
        <v>20000000000</v>
      </c>
      <c r="I265" s="165">
        <v>2.5</v>
      </c>
      <c r="J265" s="171">
        <v>67000000000</v>
      </c>
      <c r="K265" s="156">
        <v>3.5000000000000004</v>
      </c>
      <c r="L265" s="156">
        <v>6.5</v>
      </c>
      <c r="M265" s="149">
        <v>20000000000</v>
      </c>
      <c r="N265" s="156">
        <v>3.5000000000000004</v>
      </c>
    </row>
    <row r="266" spans="1:14" x14ac:dyDescent="0.25">
      <c r="A266" s="196" t="s">
        <v>306</v>
      </c>
      <c r="B266" s="148">
        <v>44614</v>
      </c>
      <c r="C266" s="52" t="s">
        <v>464</v>
      </c>
      <c r="D266" s="52" t="s">
        <v>35</v>
      </c>
      <c r="E266" s="147">
        <v>91</v>
      </c>
      <c r="F266" s="148">
        <v>44616</v>
      </c>
      <c r="G266" s="203">
        <v>44705</v>
      </c>
      <c r="H266" s="149">
        <v>10000000000</v>
      </c>
      <c r="I266" s="163">
        <v>2.1</v>
      </c>
      <c r="J266" s="173">
        <v>18400000000</v>
      </c>
      <c r="K266" s="150">
        <v>2.5</v>
      </c>
      <c r="L266" s="150">
        <v>7.0000000000000009</v>
      </c>
      <c r="M266" s="149">
        <v>10000000000</v>
      </c>
      <c r="N266" s="150">
        <v>5.8999999999999995</v>
      </c>
    </row>
    <row r="267" spans="1:14" x14ac:dyDescent="0.25">
      <c r="A267" s="196" t="s">
        <v>306</v>
      </c>
      <c r="B267" s="148">
        <v>44614</v>
      </c>
      <c r="C267" s="52" t="s">
        <v>464</v>
      </c>
      <c r="D267" s="52" t="s">
        <v>35</v>
      </c>
      <c r="E267" s="147">
        <v>182</v>
      </c>
      <c r="F267" s="148">
        <v>44616</v>
      </c>
      <c r="G267" s="203">
        <v>44796</v>
      </c>
      <c r="H267" s="149">
        <v>20000000000</v>
      </c>
      <c r="I267" s="163">
        <v>2.2999999999999998</v>
      </c>
      <c r="J267" s="171">
        <v>48000000000</v>
      </c>
      <c r="K267" s="156">
        <v>2.5</v>
      </c>
      <c r="L267" s="156">
        <v>6.5</v>
      </c>
      <c r="M267" s="149">
        <v>20000000000</v>
      </c>
      <c r="N267" s="156">
        <v>6</v>
      </c>
    </row>
    <row r="268" spans="1:14" x14ac:dyDescent="0.25">
      <c r="A268" s="196" t="s">
        <v>306</v>
      </c>
      <c r="B268" s="148">
        <v>44614</v>
      </c>
      <c r="C268" s="52" t="s">
        <v>464</v>
      </c>
      <c r="D268" s="52" t="s">
        <v>35</v>
      </c>
      <c r="E268" s="147">
        <v>364</v>
      </c>
      <c r="F268" s="148">
        <v>44616</v>
      </c>
      <c r="G268" s="203">
        <v>44978</v>
      </c>
      <c r="H268" s="149">
        <v>20000000000</v>
      </c>
      <c r="I268" s="165">
        <v>2.5</v>
      </c>
      <c r="J268" s="171">
        <v>63000000000</v>
      </c>
      <c r="K268" s="156">
        <v>2.5</v>
      </c>
      <c r="L268" s="156">
        <v>6.5</v>
      </c>
      <c r="M268" s="149">
        <v>20000000000</v>
      </c>
      <c r="N268" s="156">
        <v>5.96</v>
      </c>
    </row>
    <row r="269" spans="1:14" x14ac:dyDescent="0.25">
      <c r="A269" s="196" t="s">
        <v>307</v>
      </c>
      <c r="B269" s="148">
        <v>44627</v>
      </c>
      <c r="C269" s="52" t="s">
        <v>464</v>
      </c>
      <c r="D269" s="52" t="s">
        <v>35</v>
      </c>
      <c r="E269" s="147">
        <v>91</v>
      </c>
      <c r="F269" s="148">
        <v>44629</v>
      </c>
      <c r="G269" s="203">
        <v>44718</v>
      </c>
      <c r="H269" s="149">
        <v>10000000000</v>
      </c>
      <c r="I269" s="163">
        <v>2.1</v>
      </c>
      <c r="J269" s="173">
        <v>30000000000</v>
      </c>
      <c r="K269" s="150">
        <v>2.5</v>
      </c>
      <c r="L269" s="150">
        <v>6.5</v>
      </c>
      <c r="M269" s="149">
        <v>10000000000</v>
      </c>
      <c r="N269" s="150">
        <v>6</v>
      </c>
    </row>
    <row r="270" spans="1:14" x14ac:dyDescent="0.25">
      <c r="A270" s="196" t="s">
        <v>307</v>
      </c>
      <c r="B270" s="148">
        <v>44627</v>
      </c>
      <c r="C270" s="52" t="s">
        <v>464</v>
      </c>
      <c r="D270" s="52" t="s">
        <v>35</v>
      </c>
      <c r="E270" s="147">
        <v>182</v>
      </c>
      <c r="F270" s="148">
        <v>44629</v>
      </c>
      <c r="G270" s="203">
        <v>44809</v>
      </c>
      <c r="H270" s="149">
        <v>20000000000</v>
      </c>
      <c r="I270" s="163">
        <v>2.2999999999999998</v>
      </c>
      <c r="J270" s="171">
        <v>64000000000</v>
      </c>
      <c r="K270" s="156">
        <v>2.5</v>
      </c>
      <c r="L270" s="156">
        <v>6.5</v>
      </c>
      <c r="M270" s="149">
        <v>20000000000</v>
      </c>
      <c r="N270" s="156">
        <v>6</v>
      </c>
    </row>
    <row r="271" spans="1:14" x14ac:dyDescent="0.25">
      <c r="A271" s="196" t="s">
        <v>307</v>
      </c>
      <c r="B271" s="148">
        <v>44627</v>
      </c>
      <c r="C271" s="52" t="s">
        <v>464</v>
      </c>
      <c r="D271" s="52" t="s">
        <v>35</v>
      </c>
      <c r="E271" s="147">
        <v>364</v>
      </c>
      <c r="F271" s="148">
        <v>44629</v>
      </c>
      <c r="G271" s="203">
        <v>44991</v>
      </c>
      <c r="H271" s="149">
        <v>20000000000</v>
      </c>
      <c r="I271" s="165">
        <v>2.5</v>
      </c>
      <c r="J271" s="171">
        <v>68000000000</v>
      </c>
      <c r="K271" s="156">
        <v>2.5</v>
      </c>
      <c r="L271" s="156">
        <v>6.5</v>
      </c>
      <c r="M271" s="149">
        <v>20000000000</v>
      </c>
      <c r="N271" s="156">
        <v>6.11</v>
      </c>
    </row>
    <row r="272" spans="1:14" x14ac:dyDescent="0.25">
      <c r="A272" s="196" t="s">
        <v>308</v>
      </c>
      <c r="B272" s="148">
        <v>44642</v>
      </c>
      <c r="C272" s="52" t="s">
        <v>464</v>
      </c>
      <c r="D272" s="52" t="s">
        <v>35</v>
      </c>
      <c r="E272" s="147">
        <v>91</v>
      </c>
      <c r="F272" s="148">
        <v>44644</v>
      </c>
      <c r="G272" s="203">
        <v>44733</v>
      </c>
      <c r="H272" s="149">
        <v>15000000000</v>
      </c>
      <c r="I272" s="163">
        <v>2.1</v>
      </c>
      <c r="J272" s="173">
        <v>32000000000</v>
      </c>
      <c r="K272" s="150">
        <v>3</v>
      </c>
      <c r="L272" s="150">
        <v>6.5</v>
      </c>
      <c r="M272" s="149">
        <v>15000000000</v>
      </c>
      <c r="N272" s="150">
        <v>6.1</v>
      </c>
    </row>
    <row r="273" spans="1:14" x14ac:dyDescent="0.25">
      <c r="A273" s="196" t="s">
        <v>308</v>
      </c>
      <c r="B273" s="148">
        <v>44642</v>
      </c>
      <c r="C273" s="52" t="s">
        <v>464</v>
      </c>
      <c r="D273" s="52" t="s">
        <v>35</v>
      </c>
      <c r="E273" s="147">
        <v>182</v>
      </c>
      <c r="F273" s="148">
        <v>44644</v>
      </c>
      <c r="G273" s="203">
        <v>44824</v>
      </c>
      <c r="H273" s="149">
        <v>30000000000</v>
      </c>
      <c r="I273" s="163">
        <v>2.2999999999999998</v>
      </c>
      <c r="J273" s="171">
        <v>78000000000</v>
      </c>
      <c r="K273" s="156">
        <v>3</v>
      </c>
      <c r="L273" s="156">
        <v>6.5</v>
      </c>
      <c r="M273" s="149">
        <v>30000000000</v>
      </c>
      <c r="N273" s="156">
        <v>6.1</v>
      </c>
    </row>
    <row r="274" spans="1:14" x14ac:dyDescent="0.25">
      <c r="A274" s="196" t="s">
        <v>308</v>
      </c>
      <c r="B274" s="148">
        <v>44642</v>
      </c>
      <c r="C274" s="52" t="s">
        <v>464</v>
      </c>
      <c r="D274" s="52" t="s">
        <v>35</v>
      </c>
      <c r="E274" s="147">
        <v>364</v>
      </c>
      <c r="F274" s="148">
        <v>44644</v>
      </c>
      <c r="G274" s="203">
        <v>45006</v>
      </c>
      <c r="H274" s="149">
        <v>30000000000</v>
      </c>
      <c r="I274" s="165">
        <v>2.5</v>
      </c>
      <c r="J274" s="171">
        <v>74000000000</v>
      </c>
      <c r="K274" s="156">
        <v>3.5000000000000004</v>
      </c>
      <c r="L274" s="156">
        <v>6.5</v>
      </c>
      <c r="M274" s="149">
        <v>30000000000</v>
      </c>
      <c r="N274" s="156">
        <v>6.11</v>
      </c>
    </row>
    <row r="275" spans="1:14" x14ac:dyDescent="0.25">
      <c r="A275" s="196" t="s">
        <v>309</v>
      </c>
      <c r="B275" s="148">
        <v>44670</v>
      </c>
      <c r="C275" s="52" t="s">
        <v>464</v>
      </c>
      <c r="D275" s="52" t="s">
        <v>35</v>
      </c>
      <c r="E275" s="147">
        <v>91</v>
      </c>
      <c r="F275" s="148">
        <v>44672</v>
      </c>
      <c r="G275" s="203">
        <v>44761</v>
      </c>
      <c r="H275" s="149">
        <v>15000000000</v>
      </c>
      <c r="I275" s="163">
        <v>2.1</v>
      </c>
      <c r="J275" s="173">
        <v>27800000000</v>
      </c>
      <c r="K275" s="150">
        <v>3</v>
      </c>
      <c r="L275" s="150">
        <v>7.5</v>
      </c>
      <c r="M275" s="149">
        <v>15000000000</v>
      </c>
      <c r="N275" s="150">
        <v>6.15</v>
      </c>
    </row>
    <row r="276" spans="1:14" x14ac:dyDescent="0.25">
      <c r="A276" s="196" t="s">
        <v>309</v>
      </c>
      <c r="B276" s="148">
        <v>44670</v>
      </c>
      <c r="C276" s="52" t="s">
        <v>464</v>
      </c>
      <c r="D276" s="52" t="s">
        <v>35</v>
      </c>
      <c r="E276" s="147">
        <v>182</v>
      </c>
      <c r="F276" s="148">
        <v>44672</v>
      </c>
      <c r="G276" s="203">
        <v>44852</v>
      </c>
      <c r="H276" s="149">
        <v>30000000000</v>
      </c>
      <c r="I276" s="163">
        <v>2.2999999999999998</v>
      </c>
      <c r="J276" s="171">
        <v>68000000000</v>
      </c>
      <c r="K276" s="156">
        <v>3.5000000000000004</v>
      </c>
      <c r="L276" s="156">
        <v>6.5</v>
      </c>
      <c r="M276" s="149">
        <v>30000000000</v>
      </c>
      <c r="N276" s="156">
        <v>6.15</v>
      </c>
    </row>
    <row r="277" spans="1:14" x14ac:dyDescent="0.25">
      <c r="A277" s="196" t="s">
        <v>309</v>
      </c>
      <c r="B277" s="148">
        <v>44670</v>
      </c>
      <c r="C277" s="52" t="s">
        <v>464</v>
      </c>
      <c r="D277" s="52" t="s">
        <v>35</v>
      </c>
      <c r="E277" s="147">
        <v>364</v>
      </c>
      <c r="F277" s="148">
        <v>44672</v>
      </c>
      <c r="G277" s="203">
        <v>45034</v>
      </c>
      <c r="H277" s="149">
        <v>30000000000</v>
      </c>
      <c r="I277" s="165">
        <v>2.5</v>
      </c>
      <c r="J277" s="171">
        <v>64000000000</v>
      </c>
      <c r="K277" s="156">
        <v>4.5</v>
      </c>
      <c r="L277" s="156">
        <v>6.5</v>
      </c>
      <c r="M277" s="149">
        <v>30000000000</v>
      </c>
      <c r="N277" s="156">
        <v>6.15</v>
      </c>
    </row>
    <row r="278" spans="1:14" x14ac:dyDescent="0.25">
      <c r="A278" s="196" t="s">
        <v>310</v>
      </c>
      <c r="B278" s="148">
        <v>44677</v>
      </c>
      <c r="C278" s="52" t="s">
        <v>464</v>
      </c>
      <c r="D278" s="52" t="s">
        <v>35</v>
      </c>
      <c r="E278" s="147">
        <v>91</v>
      </c>
      <c r="F278" s="148">
        <v>44679</v>
      </c>
      <c r="G278" s="203">
        <v>44768</v>
      </c>
      <c r="H278" s="149">
        <v>30000000000</v>
      </c>
      <c r="I278" s="163">
        <v>2.1</v>
      </c>
      <c r="J278" s="173">
        <v>61400000000</v>
      </c>
      <c r="K278" s="150">
        <v>3</v>
      </c>
      <c r="L278" s="150">
        <v>7.0000000000000009</v>
      </c>
      <c r="M278" s="149">
        <v>30000000000</v>
      </c>
      <c r="N278" s="150">
        <v>6.15</v>
      </c>
    </row>
    <row r="279" spans="1:14" x14ac:dyDescent="0.25">
      <c r="A279" s="196" t="s">
        <v>310</v>
      </c>
      <c r="B279" s="148">
        <v>44677</v>
      </c>
      <c r="C279" s="52" t="s">
        <v>464</v>
      </c>
      <c r="D279" s="52" t="s">
        <v>35</v>
      </c>
      <c r="E279" s="147">
        <v>182</v>
      </c>
      <c r="F279" s="148">
        <v>44679</v>
      </c>
      <c r="G279" s="203">
        <v>44859</v>
      </c>
      <c r="H279" s="149">
        <v>30000000000</v>
      </c>
      <c r="I279" s="163">
        <v>2.2999999999999998</v>
      </c>
      <c r="J279" s="171">
        <v>60000000000</v>
      </c>
      <c r="K279" s="156">
        <v>3</v>
      </c>
      <c r="L279" s="156">
        <v>6.5100000000000007</v>
      </c>
      <c r="M279" s="149">
        <v>30000000000</v>
      </c>
      <c r="N279" s="156">
        <v>6.15</v>
      </c>
    </row>
    <row r="280" spans="1:14" x14ac:dyDescent="0.25">
      <c r="A280" s="196" t="s">
        <v>310</v>
      </c>
      <c r="B280" s="148">
        <v>44677</v>
      </c>
      <c r="C280" s="52" t="s">
        <v>464</v>
      </c>
      <c r="D280" s="52" t="s">
        <v>35</v>
      </c>
      <c r="E280" s="147">
        <v>364</v>
      </c>
      <c r="F280" s="148">
        <v>44679</v>
      </c>
      <c r="G280" s="203">
        <v>45041</v>
      </c>
      <c r="H280" s="149">
        <v>30000000000</v>
      </c>
      <c r="I280" s="165">
        <v>2.5</v>
      </c>
      <c r="J280" s="171">
        <v>69000000000</v>
      </c>
      <c r="K280" s="156">
        <v>3</v>
      </c>
      <c r="L280" s="156">
        <v>6.5100000000000007</v>
      </c>
      <c r="M280" s="149">
        <v>30000000000</v>
      </c>
      <c r="N280" s="156">
        <v>6.15</v>
      </c>
    </row>
    <row r="281" spans="1:14" x14ac:dyDescent="0.25">
      <c r="A281" s="196" t="s">
        <v>311</v>
      </c>
      <c r="B281" s="148">
        <v>44691</v>
      </c>
      <c r="C281" s="52" t="s">
        <v>464</v>
      </c>
      <c r="D281" s="52" t="s">
        <v>35</v>
      </c>
      <c r="E281" s="147">
        <v>91</v>
      </c>
      <c r="F281" s="148">
        <v>44693</v>
      </c>
      <c r="G281" s="203">
        <v>44782</v>
      </c>
      <c r="H281" s="149">
        <v>30000000000</v>
      </c>
      <c r="I281" s="163">
        <v>2.1</v>
      </c>
      <c r="J281" s="173">
        <v>51400000000</v>
      </c>
      <c r="K281" s="150">
        <v>2.5</v>
      </c>
      <c r="L281" s="150">
        <v>7.0000000000000009</v>
      </c>
      <c r="M281" s="149">
        <v>30000000000</v>
      </c>
      <c r="N281" s="150">
        <v>4.5</v>
      </c>
    </row>
    <row r="282" spans="1:14" x14ac:dyDescent="0.25">
      <c r="A282" s="196" t="s">
        <v>311</v>
      </c>
      <c r="B282" s="148">
        <v>44691</v>
      </c>
      <c r="C282" s="52" t="s">
        <v>464</v>
      </c>
      <c r="D282" s="52" t="s">
        <v>35</v>
      </c>
      <c r="E282" s="147">
        <v>182</v>
      </c>
      <c r="F282" s="148">
        <v>44693</v>
      </c>
      <c r="G282" s="203">
        <v>44873</v>
      </c>
      <c r="H282" s="149">
        <v>30000000000</v>
      </c>
      <c r="I282" s="163">
        <v>2.2999999999999998</v>
      </c>
      <c r="J282" s="171">
        <v>51000000000</v>
      </c>
      <c r="K282" s="156">
        <v>2.5</v>
      </c>
      <c r="L282" s="156">
        <v>6.5100000000000007</v>
      </c>
      <c r="M282" s="149">
        <v>30000000000</v>
      </c>
      <c r="N282" s="156">
        <v>5</v>
      </c>
    </row>
    <row r="283" spans="1:14" x14ac:dyDescent="0.25">
      <c r="A283" s="196" t="s">
        <v>311</v>
      </c>
      <c r="B283" s="148">
        <v>44691</v>
      </c>
      <c r="C283" s="52" t="s">
        <v>464</v>
      </c>
      <c r="D283" s="52" t="s">
        <v>35</v>
      </c>
      <c r="E283" s="147">
        <v>364</v>
      </c>
      <c r="F283" s="148">
        <v>44693</v>
      </c>
      <c r="G283" s="203">
        <v>45055</v>
      </c>
      <c r="H283" s="149">
        <v>30000000000</v>
      </c>
      <c r="I283" s="165">
        <v>2.5</v>
      </c>
      <c r="J283" s="171">
        <v>62000000000</v>
      </c>
      <c r="K283" s="156">
        <v>2.5</v>
      </c>
      <c r="L283" s="156">
        <v>6.5100000000000007</v>
      </c>
      <c r="M283" s="149">
        <v>30000000000</v>
      </c>
      <c r="N283" s="156">
        <v>6</v>
      </c>
    </row>
    <row r="284" spans="1:14" x14ac:dyDescent="0.25">
      <c r="A284" s="196" t="s">
        <v>312</v>
      </c>
      <c r="B284" s="148">
        <v>44705</v>
      </c>
      <c r="C284" s="52" t="s">
        <v>464</v>
      </c>
      <c r="D284" s="52" t="s">
        <v>35</v>
      </c>
      <c r="E284" s="147">
        <v>91</v>
      </c>
      <c r="F284" s="148">
        <v>44707</v>
      </c>
      <c r="G284" s="203">
        <v>44796</v>
      </c>
      <c r="H284" s="149">
        <v>20000000000</v>
      </c>
      <c r="I284" s="163">
        <v>2.1</v>
      </c>
      <c r="J284" s="173">
        <v>36000000000</v>
      </c>
      <c r="K284" s="150">
        <v>2.5</v>
      </c>
      <c r="L284" s="150">
        <v>6.5100000000000007</v>
      </c>
      <c r="M284" s="149">
        <v>20000000000</v>
      </c>
      <c r="N284" s="150">
        <v>4.75</v>
      </c>
    </row>
    <row r="285" spans="1:14" x14ac:dyDescent="0.25">
      <c r="A285" s="196" t="s">
        <v>312</v>
      </c>
      <c r="B285" s="148">
        <v>44705</v>
      </c>
      <c r="C285" s="52" t="s">
        <v>464</v>
      </c>
      <c r="D285" s="52" t="s">
        <v>35</v>
      </c>
      <c r="E285" s="147">
        <v>182</v>
      </c>
      <c r="F285" s="148">
        <v>44707</v>
      </c>
      <c r="G285" s="203">
        <v>44887</v>
      </c>
      <c r="H285" s="149">
        <v>30000000000</v>
      </c>
      <c r="I285" s="163">
        <v>2.2999999999999998</v>
      </c>
      <c r="J285" s="171">
        <v>54000000000</v>
      </c>
      <c r="K285" s="156">
        <v>3.5000000000000004</v>
      </c>
      <c r="L285" s="156">
        <v>6.5100000000000007</v>
      </c>
      <c r="M285" s="149">
        <v>30000000000</v>
      </c>
      <c r="N285" s="156">
        <v>5.0200000000000005</v>
      </c>
    </row>
    <row r="286" spans="1:14" x14ac:dyDescent="0.25">
      <c r="A286" s="196" t="s">
        <v>312</v>
      </c>
      <c r="B286" s="148">
        <v>44705</v>
      </c>
      <c r="C286" s="52" t="s">
        <v>464</v>
      </c>
      <c r="D286" s="52" t="s">
        <v>35</v>
      </c>
      <c r="E286" s="147">
        <v>364</v>
      </c>
      <c r="F286" s="148">
        <v>44707</v>
      </c>
      <c r="G286" s="203">
        <v>45069</v>
      </c>
      <c r="H286" s="149">
        <v>40000000000</v>
      </c>
      <c r="I286" s="165">
        <v>2.5</v>
      </c>
      <c r="J286" s="171">
        <v>67000000000</v>
      </c>
      <c r="K286" s="156">
        <v>4.5</v>
      </c>
      <c r="L286" s="156">
        <v>6.7</v>
      </c>
      <c r="M286" s="149">
        <v>40000000000</v>
      </c>
      <c r="N286" s="156">
        <v>6.02</v>
      </c>
    </row>
    <row r="287" spans="1:14" x14ac:dyDescent="0.25">
      <c r="A287" s="196" t="s">
        <v>313</v>
      </c>
      <c r="B287" s="148">
        <v>44719</v>
      </c>
      <c r="C287" s="52" t="s">
        <v>464</v>
      </c>
      <c r="D287" s="52" t="s">
        <v>35</v>
      </c>
      <c r="E287" s="147">
        <v>91</v>
      </c>
      <c r="F287" s="148">
        <v>44721</v>
      </c>
      <c r="G287" s="203">
        <v>44810</v>
      </c>
      <c r="H287" s="149">
        <v>10000000000</v>
      </c>
      <c r="I287" s="163">
        <v>2.1</v>
      </c>
      <c r="J287" s="173">
        <v>16000000000</v>
      </c>
      <c r="K287" s="150">
        <v>3</v>
      </c>
      <c r="L287" s="150">
        <v>6.5100000000000007</v>
      </c>
      <c r="M287" s="149">
        <v>10000000000</v>
      </c>
      <c r="N287" s="150">
        <v>4.8</v>
      </c>
    </row>
    <row r="288" spans="1:14" x14ac:dyDescent="0.25">
      <c r="A288" s="196" t="s">
        <v>313</v>
      </c>
      <c r="B288" s="148">
        <v>44719</v>
      </c>
      <c r="C288" s="52" t="s">
        <v>464</v>
      </c>
      <c r="D288" s="52" t="s">
        <v>35</v>
      </c>
      <c r="E288" s="147">
        <v>182</v>
      </c>
      <c r="F288" s="148">
        <v>44721</v>
      </c>
      <c r="G288" s="203">
        <v>44901</v>
      </c>
      <c r="H288" s="149">
        <v>20000000000</v>
      </c>
      <c r="I288" s="163">
        <v>2.2999999999999998</v>
      </c>
      <c r="J288" s="171">
        <v>38000000000</v>
      </c>
      <c r="K288" s="156">
        <v>3.2</v>
      </c>
      <c r="L288" s="156">
        <v>6.5100000000000007</v>
      </c>
      <c r="M288" s="149">
        <v>20000000000</v>
      </c>
      <c r="N288" s="156">
        <v>5.0500000000000007</v>
      </c>
    </row>
    <row r="289" spans="1:14" x14ac:dyDescent="0.25">
      <c r="A289" s="196" t="s">
        <v>313</v>
      </c>
      <c r="B289" s="148">
        <v>44719</v>
      </c>
      <c r="C289" s="52" t="s">
        <v>464</v>
      </c>
      <c r="D289" s="52" t="s">
        <v>35</v>
      </c>
      <c r="E289" s="147">
        <v>364</v>
      </c>
      <c r="F289" s="148">
        <v>44721</v>
      </c>
      <c r="G289" s="203">
        <v>45083</v>
      </c>
      <c r="H289" s="149">
        <v>30000000000</v>
      </c>
      <c r="I289" s="165">
        <v>2.5</v>
      </c>
      <c r="J289" s="171">
        <v>62000000000</v>
      </c>
      <c r="K289" s="156">
        <v>3.5000000000000004</v>
      </c>
      <c r="L289" s="156">
        <v>6.7100000000000009</v>
      </c>
      <c r="M289" s="149">
        <v>30000000000</v>
      </c>
      <c r="N289" s="156">
        <v>6.15</v>
      </c>
    </row>
    <row r="290" spans="1:14" x14ac:dyDescent="0.25">
      <c r="A290" s="196" t="s">
        <v>314</v>
      </c>
      <c r="B290" s="148">
        <v>44733</v>
      </c>
      <c r="C290" s="52" t="s">
        <v>464</v>
      </c>
      <c r="D290" s="52" t="s">
        <v>35</v>
      </c>
      <c r="E290" s="147">
        <v>91</v>
      </c>
      <c r="F290" s="148">
        <v>44735</v>
      </c>
      <c r="G290" s="203">
        <v>44824</v>
      </c>
      <c r="H290" s="149">
        <v>10000000000</v>
      </c>
      <c r="I290" s="163">
        <v>2.1</v>
      </c>
      <c r="J290" s="173">
        <v>19600000000</v>
      </c>
      <c r="K290" s="150">
        <v>3</v>
      </c>
      <c r="L290" s="150">
        <v>7.0000000000000009</v>
      </c>
      <c r="M290" s="149">
        <v>10000000000</v>
      </c>
      <c r="N290" s="150">
        <v>5</v>
      </c>
    </row>
    <row r="291" spans="1:14" x14ac:dyDescent="0.25">
      <c r="A291" s="196" t="s">
        <v>314</v>
      </c>
      <c r="B291" s="148">
        <v>44733</v>
      </c>
      <c r="C291" s="52" t="s">
        <v>464</v>
      </c>
      <c r="D291" s="52" t="s">
        <v>35</v>
      </c>
      <c r="E291" s="147">
        <v>182</v>
      </c>
      <c r="F291" s="148">
        <v>44735</v>
      </c>
      <c r="G291" s="203">
        <v>44915</v>
      </c>
      <c r="H291" s="149">
        <v>20000000000</v>
      </c>
      <c r="I291" s="163">
        <v>2.2999999999999998</v>
      </c>
      <c r="J291" s="171">
        <v>40000000000</v>
      </c>
      <c r="K291" s="156">
        <v>3.2</v>
      </c>
      <c r="L291" s="156">
        <v>6.5100000000000007</v>
      </c>
      <c r="M291" s="149">
        <v>20000000000</v>
      </c>
      <c r="N291" s="156">
        <v>5.0500000000000007</v>
      </c>
    </row>
    <row r="292" spans="1:14" x14ac:dyDescent="0.25">
      <c r="A292" s="196" t="s">
        <v>314</v>
      </c>
      <c r="B292" s="148">
        <v>44733</v>
      </c>
      <c r="C292" s="52" t="s">
        <v>464</v>
      </c>
      <c r="D292" s="52" t="s">
        <v>35</v>
      </c>
      <c r="E292" s="147">
        <v>364</v>
      </c>
      <c r="F292" s="148">
        <v>44735</v>
      </c>
      <c r="G292" s="203">
        <v>45097</v>
      </c>
      <c r="H292" s="149">
        <v>40000000000</v>
      </c>
      <c r="I292" s="165">
        <v>2.5</v>
      </c>
      <c r="J292" s="171">
        <v>80000000000</v>
      </c>
      <c r="K292" s="156">
        <v>3.5000000000000004</v>
      </c>
      <c r="L292" s="156">
        <v>6.7100000000000009</v>
      </c>
      <c r="M292" s="149">
        <v>40000000000</v>
      </c>
      <c r="N292" s="156">
        <v>6.05</v>
      </c>
    </row>
    <row r="293" spans="1:14" x14ac:dyDescent="0.25">
      <c r="A293" s="196" t="s">
        <v>315</v>
      </c>
      <c r="B293" s="148">
        <v>44754</v>
      </c>
      <c r="C293" s="52" t="s">
        <v>464</v>
      </c>
      <c r="D293" s="52" t="s">
        <v>35</v>
      </c>
      <c r="E293" s="147">
        <v>91</v>
      </c>
      <c r="F293" s="148">
        <v>44756</v>
      </c>
      <c r="G293" s="203">
        <v>44845</v>
      </c>
      <c r="H293" s="149">
        <v>10000000000</v>
      </c>
      <c r="I293" s="163">
        <v>2.1</v>
      </c>
      <c r="J293" s="173">
        <v>18000000000</v>
      </c>
      <c r="K293" s="150">
        <v>3</v>
      </c>
      <c r="L293" s="150">
        <v>6.5100000000000007</v>
      </c>
      <c r="M293" s="149">
        <v>10000000000</v>
      </c>
      <c r="N293" s="150">
        <v>5</v>
      </c>
    </row>
    <row r="294" spans="1:14" x14ac:dyDescent="0.25">
      <c r="A294" s="196" t="s">
        <v>315</v>
      </c>
      <c r="B294" s="148">
        <v>44754</v>
      </c>
      <c r="C294" s="52" t="s">
        <v>464</v>
      </c>
      <c r="D294" s="52" t="s">
        <v>35</v>
      </c>
      <c r="E294" s="147">
        <v>182</v>
      </c>
      <c r="F294" s="148">
        <v>44756</v>
      </c>
      <c r="G294" s="203">
        <v>44936</v>
      </c>
      <c r="H294" s="149">
        <v>20000000000</v>
      </c>
      <c r="I294" s="163">
        <v>2.2999999999999998</v>
      </c>
      <c r="J294" s="171">
        <v>72000000000</v>
      </c>
      <c r="K294" s="156">
        <v>3.2</v>
      </c>
      <c r="L294" s="156">
        <v>6.5100000000000007</v>
      </c>
      <c r="M294" s="149">
        <v>20000000000</v>
      </c>
      <c r="N294" s="156">
        <v>5.08</v>
      </c>
    </row>
    <row r="295" spans="1:14" x14ac:dyDescent="0.25">
      <c r="A295" s="196" t="s">
        <v>315</v>
      </c>
      <c r="B295" s="148">
        <v>44754</v>
      </c>
      <c r="C295" s="52" t="s">
        <v>464</v>
      </c>
      <c r="D295" s="52" t="s">
        <v>35</v>
      </c>
      <c r="E295" s="147">
        <v>364</v>
      </c>
      <c r="F295" s="148">
        <v>44756</v>
      </c>
      <c r="G295" s="203">
        <v>45118</v>
      </c>
      <c r="H295" s="149">
        <v>40000000000</v>
      </c>
      <c r="I295" s="165">
        <v>2.5</v>
      </c>
      <c r="J295" s="171">
        <v>80000000000</v>
      </c>
      <c r="K295" s="156">
        <v>3.5000000000000004</v>
      </c>
      <c r="L295" s="156">
        <v>6.7100000000000009</v>
      </c>
      <c r="M295" s="149">
        <v>40000000000</v>
      </c>
      <c r="N295" s="156">
        <v>6.08</v>
      </c>
    </row>
    <row r="296" spans="1:14" x14ac:dyDescent="0.25">
      <c r="A296" s="196" t="s">
        <v>316</v>
      </c>
      <c r="B296" s="148">
        <v>44768</v>
      </c>
      <c r="C296" s="52" t="s">
        <v>464</v>
      </c>
      <c r="D296" s="52" t="s">
        <v>35</v>
      </c>
      <c r="E296" s="147">
        <v>91</v>
      </c>
      <c r="F296" s="148">
        <v>44770</v>
      </c>
      <c r="G296" s="203">
        <v>44859</v>
      </c>
      <c r="H296" s="149">
        <v>10000000000</v>
      </c>
      <c r="I296" s="163">
        <v>2.1</v>
      </c>
      <c r="J296" s="173">
        <v>18000000000</v>
      </c>
      <c r="K296" s="150">
        <v>3</v>
      </c>
      <c r="L296" s="150">
        <v>6.5100000000000007</v>
      </c>
      <c r="M296" s="149">
        <v>10000000000</v>
      </c>
      <c r="N296" s="150">
        <v>5</v>
      </c>
    </row>
    <row r="297" spans="1:14" x14ac:dyDescent="0.25">
      <c r="A297" s="196" t="s">
        <v>316</v>
      </c>
      <c r="B297" s="148">
        <v>44768</v>
      </c>
      <c r="C297" s="52" t="s">
        <v>464</v>
      </c>
      <c r="D297" s="52" t="s">
        <v>35</v>
      </c>
      <c r="E297" s="147">
        <v>182</v>
      </c>
      <c r="F297" s="148">
        <v>44770</v>
      </c>
      <c r="G297" s="203">
        <v>44950</v>
      </c>
      <c r="H297" s="149">
        <v>20000000000</v>
      </c>
      <c r="I297" s="163">
        <v>2.2999999999999998</v>
      </c>
      <c r="J297" s="171">
        <v>48000000000</v>
      </c>
      <c r="K297" s="156">
        <v>3.2</v>
      </c>
      <c r="L297" s="156">
        <v>6.5100000000000007</v>
      </c>
      <c r="M297" s="149">
        <v>20000000000</v>
      </c>
      <c r="N297" s="156">
        <v>5.2</v>
      </c>
    </row>
    <row r="298" spans="1:14" ht="14.25" customHeight="1" x14ac:dyDescent="0.25">
      <c r="A298" s="196" t="s">
        <v>316</v>
      </c>
      <c r="B298" s="148">
        <v>44768</v>
      </c>
      <c r="C298" s="52" t="s">
        <v>464</v>
      </c>
      <c r="D298" s="52" t="s">
        <v>35</v>
      </c>
      <c r="E298" s="147">
        <v>364</v>
      </c>
      <c r="F298" s="148">
        <v>44770</v>
      </c>
      <c r="G298" s="203">
        <v>45132</v>
      </c>
      <c r="H298" s="149">
        <v>40000000000</v>
      </c>
      <c r="I298" s="165">
        <v>2.5</v>
      </c>
      <c r="J298" s="171">
        <v>82000000000</v>
      </c>
      <c r="K298" s="156">
        <v>3.5000000000000004</v>
      </c>
      <c r="L298" s="156">
        <v>6.7100000000000009</v>
      </c>
      <c r="M298" s="149">
        <v>40000000000</v>
      </c>
      <c r="N298" s="156">
        <v>5.1499999999999995</v>
      </c>
    </row>
    <row r="299" spans="1:14" ht="14.25" customHeight="1" x14ac:dyDescent="0.25">
      <c r="A299" s="196" t="s">
        <v>317</v>
      </c>
      <c r="B299" s="148">
        <v>44782</v>
      </c>
      <c r="C299" s="52" t="s">
        <v>464</v>
      </c>
      <c r="D299" s="52" t="s">
        <v>35</v>
      </c>
      <c r="E299" s="147">
        <v>91</v>
      </c>
      <c r="F299" s="148">
        <v>44784</v>
      </c>
      <c r="G299" s="203">
        <v>44873</v>
      </c>
      <c r="H299" s="149">
        <v>10000000000</v>
      </c>
      <c r="I299" s="163">
        <v>2.1</v>
      </c>
      <c r="J299" s="173">
        <v>16000000000</v>
      </c>
      <c r="K299" s="150">
        <v>3</v>
      </c>
      <c r="L299" s="150">
        <v>6.5100000000000007</v>
      </c>
      <c r="M299" s="149">
        <v>10000000000</v>
      </c>
      <c r="N299" s="150">
        <v>5.0999999999999996</v>
      </c>
    </row>
    <row r="300" spans="1:14" ht="14.25" customHeight="1" x14ac:dyDescent="0.25">
      <c r="A300" s="196" t="s">
        <v>317</v>
      </c>
      <c r="B300" s="148">
        <v>44782</v>
      </c>
      <c r="C300" s="52" t="s">
        <v>464</v>
      </c>
      <c r="D300" s="52" t="s">
        <v>35</v>
      </c>
      <c r="E300" s="147">
        <v>182</v>
      </c>
      <c r="F300" s="148">
        <v>44784</v>
      </c>
      <c r="G300" s="203">
        <v>44964</v>
      </c>
      <c r="H300" s="149">
        <v>20000000000</v>
      </c>
      <c r="I300" s="163">
        <v>2.2999999999999998</v>
      </c>
      <c r="J300" s="171">
        <v>39000000000</v>
      </c>
      <c r="K300" s="156">
        <v>3.2</v>
      </c>
      <c r="L300" s="156">
        <v>6.7</v>
      </c>
      <c r="M300" s="149">
        <v>20000000000</v>
      </c>
      <c r="N300" s="156">
        <v>5.3</v>
      </c>
    </row>
    <row r="301" spans="1:14" x14ac:dyDescent="0.25">
      <c r="A301" s="196" t="s">
        <v>317</v>
      </c>
      <c r="B301" s="148">
        <v>44782</v>
      </c>
      <c r="C301" s="52" t="s">
        <v>464</v>
      </c>
      <c r="D301" s="52" t="s">
        <v>35</v>
      </c>
      <c r="E301" s="147">
        <v>364</v>
      </c>
      <c r="F301" s="148">
        <v>44784</v>
      </c>
      <c r="G301" s="203">
        <v>45146</v>
      </c>
      <c r="H301" s="149">
        <v>40000000000</v>
      </c>
      <c r="I301" s="165">
        <v>2.5</v>
      </c>
      <c r="J301" s="171">
        <v>79000000000</v>
      </c>
      <c r="K301" s="156">
        <v>3.5000000000000004</v>
      </c>
      <c r="L301" s="156">
        <v>6.7100000000000009</v>
      </c>
      <c r="M301" s="149">
        <v>40000000000</v>
      </c>
      <c r="N301" s="156">
        <v>6.08</v>
      </c>
    </row>
    <row r="302" spans="1:14" x14ac:dyDescent="0.25">
      <c r="A302" s="196" t="s">
        <v>318</v>
      </c>
      <c r="B302" s="148">
        <v>44796</v>
      </c>
      <c r="C302" s="52" t="s">
        <v>464</v>
      </c>
      <c r="D302" s="52" t="s">
        <v>35</v>
      </c>
      <c r="E302" s="147">
        <v>91</v>
      </c>
      <c r="F302" s="148">
        <v>44798</v>
      </c>
      <c r="G302" s="203">
        <v>44887</v>
      </c>
      <c r="H302" s="149">
        <v>16000000000</v>
      </c>
      <c r="I302" s="163">
        <v>2.1</v>
      </c>
      <c r="J302" s="173">
        <v>16000000000</v>
      </c>
      <c r="K302" s="150">
        <v>3</v>
      </c>
      <c r="L302" s="150">
        <v>6.5100000000000007</v>
      </c>
      <c r="M302" s="149">
        <v>16000000000</v>
      </c>
      <c r="N302" s="150">
        <v>5.1499999999999995</v>
      </c>
    </row>
    <row r="303" spans="1:14" x14ac:dyDescent="0.25">
      <c r="A303" s="196" t="s">
        <v>318</v>
      </c>
      <c r="B303" s="148">
        <v>44796</v>
      </c>
      <c r="C303" s="52" t="s">
        <v>464</v>
      </c>
      <c r="D303" s="52" t="s">
        <v>35</v>
      </c>
      <c r="E303" s="147">
        <v>182</v>
      </c>
      <c r="F303" s="148">
        <v>44798</v>
      </c>
      <c r="G303" s="203">
        <v>44978</v>
      </c>
      <c r="H303" s="149">
        <v>24000000000</v>
      </c>
      <c r="I303" s="163">
        <v>2.2999999999999998</v>
      </c>
      <c r="J303" s="171">
        <v>36600000000</v>
      </c>
      <c r="K303" s="156">
        <v>3.2</v>
      </c>
      <c r="L303" s="156">
        <v>6.5100000000000007</v>
      </c>
      <c r="M303" s="149">
        <v>24000000000</v>
      </c>
      <c r="N303" s="156">
        <v>5.35</v>
      </c>
    </row>
    <row r="304" spans="1:14" x14ac:dyDescent="0.25">
      <c r="A304" s="196" t="s">
        <v>318</v>
      </c>
      <c r="B304" s="148">
        <v>44796</v>
      </c>
      <c r="C304" s="52" t="s">
        <v>464</v>
      </c>
      <c r="D304" s="52" t="s">
        <v>35</v>
      </c>
      <c r="E304" s="147">
        <v>364</v>
      </c>
      <c r="F304" s="148">
        <v>44798</v>
      </c>
      <c r="G304" s="203">
        <v>45160</v>
      </c>
      <c r="H304" s="149">
        <v>40000000000</v>
      </c>
      <c r="I304" s="165">
        <v>2.5</v>
      </c>
      <c r="J304" s="171">
        <v>67000000000</v>
      </c>
      <c r="K304" s="156">
        <v>3.5000000000000004</v>
      </c>
      <c r="L304" s="156">
        <v>6.7100000000000009</v>
      </c>
      <c r="M304" s="149">
        <v>40000000000</v>
      </c>
      <c r="N304" s="156">
        <v>6.15</v>
      </c>
    </row>
    <row r="305" spans="1:14" x14ac:dyDescent="0.25">
      <c r="A305" s="196" t="s">
        <v>319</v>
      </c>
      <c r="B305" s="148">
        <v>44810</v>
      </c>
      <c r="C305" s="52" t="s">
        <v>464</v>
      </c>
      <c r="D305" s="52" t="s">
        <v>35</v>
      </c>
      <c r="E305" s="147">
        <v>91</v>
      </c>
      <c r="F305" s="148">
        <v>44812</v>
      </c>
      <c r="G305" s="203">
        <v>44901</v>
      </c>
      <c r="H305" s="149">
        <v>10000000000</v>
      </c>
      <c r="I305" s="163">
        <v>2.1</v>
      </c>
      <c r="J305" s="173">
        <v>14000000000</v>
      </c>
      <c r="K305" s="150">
        <v>4</v>
      </c>
      <c r="L305" s="150">
        <v>6.5100000000000007</v>
      </c>
      <c r="M305" s="149">
        <v>10000000000</v>
      </c>
      <c r="N305" s="150">
        <v>5.2</v>
      </c>
    </row>
    <row r="306" spans="1:14" x14ac:dyDescent="0.25">
      <c r="A306" s="196" t="s">
        <v>319</v>
      </c>
      <c r="B306" s="148">
        <v>44810</v>
      </c>
      <c r="C306" s="52" t="s">
        <v>464</v>
      </c>
      <c r="D306" s="52" t="s">
        <v>35</v>
      </c>
      <c r="E306" s="147">
        <v>182</v>
      </c>
      <c r="F306" s="148">
        <v>44812</v>
      </c>
      <c r="G306" s="203">
        <v>44992</v>
      </c>
      <c r="H306" s="149">
        <v>20000000000</v>
      </c>
      <c r="I306" s="163">
        <v>2.2999999999999998</v>
      </c>
      <c r="J306" s="171">
        <v>38000000000</v>
      </c>
      <c r="K306" s="156">
        <v>3.5000000000000004</v>
      </c>
      <c r="L306" s="156">
        <v>6.5100000000000007</v>
      </c>
      <c r="M306" s="149">
        <v>20000000000</v>
      </c>
      <c r="N306" s="156">
        <v>5.5</v>
      </c>
    </row>
    <row r="307" spans="1:14" x14ac:dyDescent="0.25">
      <c r="A307" s="196" t="s">
        <v>319</v>
      </c>
      <c r="B307" s="148">
        <v>44810</v>
      </c>
      <c r="C307" s="52" t="s">
        <v>464</v>
      </c>
      <c r="D307" s="52" t="s">
        <v>35</v>
      </c>
      <c r="E307" s="147">
        <v>364</v>
      </c>
      <c r="F307" s="148">
        <v>44812</v>
      </c>
      <c r="G307" s="203">
        <v>45174</v>
      </c>
      <c r="H307" s="149">
        <v>30000000000</v>
      </c>
      <c r="I307" s="165">
        <v>2.5</v>
      </c>
      <c r="J307" s="171">
        <v>62000000000</v>
      </c>
      <c r="K307" s="156">
        <v>3.5000000000000004</v>
      </c>
      <c r="L307" s="156">
        <v>6.7100000000000009</v>
      </c>
      <c r="M307" s="149">
        <v>30000000000</v>
      </c>
      <c r="N307" s="156">
        <v>6.3</v>
      </c>
    </row>
    <row r="308" spans="1:14" x14ac:dyDescent="0.25">
      <c r="A308" s="196" t="s">
        <v>320</v>
      </c>
      <c r="B308" s="148">
        <v>44824</v>
      </c>
      <c r="C308" s="52" t="s">
        <v>464</v>
      </c>
      <c r="D308" s="52" t="s">
        <v>35</v>
      </c>
      <c r="E308" s="147">
        <v>91</v>
      </c>
      <c r="F308" s="148">
        <v>44826</v>
      </c>
      <c r="G308" s="203">
        <v>44915</v>
      </c>
      <c r="H308" s="149">
        <v>10000000000</v>
      </c>
      <c r="I308" s="163">
        <v>2.1</v>
      </c>
      <c r="J308" s="173">
        <v>10000000000</v>
      </c>
      <c r="K308" s="150">
        <v>5.25</v>
      </c>
      <c r="L308" s="150">
        <v>6.5100000000000007</v>
      </c>
      <c r="M308" s="149">
        <v>10000000000</v>
      </c>
      <c r="N308" s="150">
        <v>5.25</v>
      </c>
    </row>
    <row r="309" spans="1:14" x14ac:dyDescent="0.25">
      <c r="A309" s="196" t="s">
        <v>320</v>
      </c>
      <c r="B309" s="148">
        <v>44824</v>
      </c>
      <c r="C309" s="52" t="s">
        <v>464</v>
      </c>
      <c r="D309" s="52" t="s">
        <v>35</v>
      </c>
      <c r="E309" s="147">
        <v>182</v>
      </c>
      <c r="F309" s="148">
        <v>44826</v>
      </c>
      <c r="G309" s="203">
        <v>45006</v>
      </c>
      <c r="H309" s="149">
        <v>20000000000</v>
      </c>
      <c r="I309" s="163">
        <v>2.2999999999999998</v>
      </c>
      <c r="J309" s="171">
        <v>32000000000</v>
      </c>
      <c r="K309" s="156">
        <v>3.5000000000000004</v>
      </c>
      <c r="L309" s="156">
        <v>6.5100000000000007</v>
      </c>
      <c r="M309" s="149">
        <v>20000000000</v>
      </c>
      <c r="N309" s="156">
        <v>5.65</v>
      </c>
    </row>
    <row r="310" spans="1:14" x14ac:dyDescent="0.25">
      <c r="A310" s="196" t="s">
        <v>320</v>
      </c>
      <c r="B310" s="148">
        <v>44824</v>
      </c>
      <c r="C310" s="52" t="s">
        <v>464</v>
      </c>
      <c r="D310" s="52" t="s">
        <v>35</v>
      </c>
      <c r="E310" s="147">
        <v>364</v>
      </c>
      <c r="F310" s="148">
        <v>44826</v>
      </c>
      <c r="G310" s="203">
        <v>45188</v>
      </c>
      <c r="H310" s="149">
        <v>40000000000</v>
      </c>
      <c r="I310" s="165">
        <v>2.5</v>
      </c>
      <c r="J310" s="171">
        <v>56000000000</v>
      </c>
      <c r="K310" s="156">
        <v>3.5000000000000004</v>
      </c>
      <c r="L310" s="156">
        <v>6.7100000000000009</v>
      </c>
      <c r="M310" s="149">
        <v>40000000000</v>
      </c>
      <c r="N310" s="156">
        <v>6.25</v>
      </c>
    </row>
    <row r="311" spans="1:14" x14ac:dyDescent="0.25">
      <c r="A311" s="196" t="s">
        <v>321</v>
      </c>
      <c r="B311" s="148">
        <v>44846</v>
      </c>
      <c r="C311" s="52" t="s">
        <v>464</v>
      </c>
      <c r="D311" s="52" t="s">
        <v>35</v>
      </c>
      <c r="E311" s="147">
        <v>91</v>
      </c>
      <c r="F311" s="148">
        <v>44848</v>
      </c>
      <c r="G311" s="203">
        <v>44937</v>
      </c>
      <c r="H311" s="149">
        <v>10000000000</v>
      </c>
      <c r="I311" s="163">
        <v>2.1</v>
      </c>
      <c r="J311" s="173">
        <v>8000000000</v>
      </c>
      <c r="K311" s="150">
        <v>5.25</v>
      </c>
      <c r="L311" s="150">
        <v>6.5100000000000007</v>
      </c>
      <c r="M311" s="149">
        <v>8000000000</v>
      </c>
      <c r="N311" s="150">
        <v>5.25</v>
      </c>
    </row>
    <row r="312" spans="1:14" x14ac:dyDescent="0.25">
      <c r="A312" s="196" t="s">
        <v>321</v>
      </c>
      <c r="B312" s="148">
        <v>44846</v>
      </c>
      <c r="C312" s="52" t="s">
        <v>464</v>
      </c>
      <c r="D312" s="52" t="s">
        <v>35</v>
      </c>
      <c r="E312" s="147">
        <v>182</v>
      </c>
      <c r="F312" s="148">
        <v>44848</v>
      </c>
      <c r="G312" s="203">
        <v>45028</v>
      </c>
      <c r="H312" s="149">
        <v>20000000000</v>
      </c>
      <c r="I312" s="163">
        <v>2.2999999999999998</v>
      </c>
      <c r="J312" s="171">
        <v>27000000000</v>
      </c>
      <c r="K312" s="156">
        <v>5.55</v>
      </c>
      <c r="L312" s="156">
        <v>6.5500000000000007</v>
      </c>
      <c r="M312" s="149">
        <v>20000000000</v>
      </c>
      <c r="N312" s="156">
        <v>5.65</v>
      </c>
    </row>
    <row r="313" spans="1:14" x14ac:dyDescent="0.25">
      <c r="A313" s="196" t="s">
        <v>321</v>
      </c>
      <c r="B313" s="148">
        <v>44846</v>
      </c>
      <c r="C313" s="52" t="s">
        <v>464</v>
      </c>
      <c r="D313" s="52" t="s">
        <v>35</v>
      </c>
      <c r="E313" s="147">
        <v>364</v>
      </c>
      <c r="F313" s="148">
        <v>44848</v>
      </c>
      <c r="G313" s="203">
        <v>45210</v>
      </c>
      <c r="H313" s="149">
        <v>40000000000</v>
      </c>
      <c r="I313" s="165">
        <v>2.5</v>
      </c>
      <c r="J313" s="171">
        <v>46000000000</v>
      </c>
      <c r="K313" s="156">
        <v>5.6000000000000005</v>
      </c>
      <c r="L313" s="156">
        <v>6.7100000000000009</v>
      </c>
      <c r="M313" s="149">
        <v>40000000000</v>
      </c>
      <c r="N313" s="156">
        <v>5.6000000000000005</v>
      </c>
    </row>
    <row r="314" spans="1:14" x14ac:dyDescent="0.25">
      <c r="A314" s="196" t="s">
        <v>322</v>
      </c>
      <c r="B314" s="148">
        <v>44859</v>
      </c>
      <c r="C314" s="52" t="s">
        <v>464</v>
      </c>
      <c r="D314" s="52" t="s">
        <v>35</v>
      </c>
      <c r="E314" s="147">
        <v>91</v>
      </c>
      <c r="F314" s="148">
        <v>44861</v>
      </c>
      <c r="G314" s="203">
        <v>44950</v>
      </c>
      <c r="H314" s="149">
        <v>20000000000</v>
      </c>
      <c r="I314" s="163">
        <v>2.1</v>
      </c>
      <c r="J314" s="173">
        <v>59000000000</v>
      </c>
      <c r="K314" s="150">
        <v>4</v>
      </c>
      <c r="L314" s="150">
        <v>6.5100000000000007</v>
      </c>
      <c r="M314" s="149">
        <v>20000000000</v>
      </c>
      <c r="N314" s="150">
        <v>6.25</v>
      </c>
    </row>
    <row r="315" spans="1:14" x14ac:dyDescent="0.25">
      <c r="A315" s="196" t="s">
        <v>322</v>
      </c>
      <c r="B315" s="148">
        <v>44859</v>
      </c>
      <c r="C315" s="52" t="s">
        <v>464</v>
      </c>
      <c r="D315" s="52" t="s">
        <v>35</v>
      </c>
      <c r="E315" s="147">
        <v>182</v>
      </c>
      <c r="F315" s="148">
        <v>44861</v>
      </c>
      <c r="G315" s="203">
        <v>45041</v>
      </c>
      <c r="H315" s="149">
        <v>10000000000</v>
      </c>
      <c r="I315" s="163">
        <v>2.2999999999999998</v>
      </c>
      <c r="J315" s="171">
        <v>37000000000</v>
      </c>
      <c r="K315" s="156">
        <v>4.8</v>
      </c>
      <c r="L315" s="156">
        <v>6.5500000000000007</v>
      </c>
      <c r="M315" s="149">
        <v>10000000000</v>
      </c>
      <c r="N315" s="156">
        <v>6.5100000000000007</v>
      </c>
    </row>
    <row r="316" spans="1:14" x14ac:dyDescent="0.25">
      <c r="A316" s="196" t="s">
        <v>322</v>
      </c>
      <c r="B316" s="148">
        <v>44859</v>
      </c>
      <c r="C316" s="52" t="s">
        <v>464</v>
      </c>
      <c r="D316" s="52" t="s">
        <v>35</v>
      </c>
      <c r="E316" s="147">
        <v>364</v>
      </c>
      <c r="F316" s="148">
        <v>44861</v>
      </c>
      <c r="G316" s="203">
        <v>45223</v>
      </c>
      <c r="H316" s="149">
        <v>10000000000</v>
      </c>
      <c r="I316" s="165">
        <v>2.5</v>
      </c>
      <c r="J316" s="171">
        <v>32500000000</v>
      </c>
      <c r="K316" s="156">
        <v>5</v>
      </c>
      <c r="L316" s="156">
        <v>6.7100000000000009</v>
      </c>
      <c r="M316" s="149">
        <v>10000000000</v>
      </c>
      <c r="N316" s="156">
        <v>6.5500000000000007</v>
      </c>
    </row>
    <row r="317" spans="1:14" x14ac:dyDescent="0.25">
      <c r="A317" s="196" t="s">
        <v>323</v>
      </c>
      <c r="B317" s="148">
        <v>44873</v>
      </c>
      <c r="C317" s="52" t="s">
        <v>464</v>
      </c>
      <c r="D317" s="52" t="s">
        <v>35</v>
      </c>
      <c r="E317" s="147">
        <v>91</v>
      </c>
      <c r="F317" s="148">
        <v>44875</v>
      </c>
      <c r="G317" s="203">
        <v>44964</v>
      </c>
      <c r="H317" s="149">
        <v>20000000000</v>
      </c>
      <c r="I317" s="163">
        <v>2.1</v>
      </c>
      <c r="J317" s="173">
        <v>75000000000</v>
      </c>
      <c r="K317" s="150">
        <v>5.21</v>
      </c>
      <c r="L317" s="150">
        <v>6.3</v>
      </c>
      <c r="M317" s="149">
        <v>20000000000</v>
      </c>
      <c r="N317" s="150">
        <v>6.3</v>
      </c>
    </row>
    <row r="318" spans="1:14" x14ac:dyDescent="0.25">
      <c r="A318" s="196" t="s">
        <v>323</v>
      </c>
      <c r="B318" s="148">
        <v>44873</v>
      </c>
      <c r="C318" s="52" t="s">
        <v>464</v>
      </c>
      <c r="D318" s="52" t="s">
        <v>35</v>
      </c>
      <c r="E318" s="147">
        <v>182</v>
      </c>
      <c r="F318" s="148">
        <v>44875</v>
      </c>
      <c r="G318" s="203">
        <v>45055</v>
      </c>
      <c r="H318" s="149">
        <v>10000000000</v>
      </c>
      <c r="I318" s="163">
        <v>2.2999999999999998</v>
      </c>
      <c r="J318" s="171">
        <v>43000000000</v>
      </c>
      <c r="K318" s="156">
        <v>5.21</v>
      </c>
      <c r="L318" s="156">
        <v>6.88</v>
      </c>
      <c r="M318" s="149">
        <v>10000000000</v>
      </c>
      <c r="N318" s="156">
        <v>6.5600000000000005</v>
      </c>
    </row>
    <row r="319" spans="1:14" x14ac:dyDescent="0.25">
      <c r="A319" s="196" t="s">
        <v>323</v>
      </c>
      <c r="B319" s="148">
        <v>44873</v>
      </c>
      <c r="C319" s="52" t="s">
        <v>464</v>
      </c>
      <c r="D319" s="52" t="s">
        <v>35</v>
      </c>
      <c r="E319" s="147">
        <v>364</v>
      </c>
      <c r="F319" s="148">
        <v>44875</v>
      </c>
      <c r="G319" s="203">
        <v>45237</v>
      </c>
      <c r="H319" s="149">
        <v>10000000000</v>
      </c>
      <c r="I319" s="165">
        <v>2.5</v>
      </c>
      <c r="J319" s="171">
        <v>43000000000</v>
      </c>
      <c r="K319" s="156">
        <v>5.5100000000000007</v>
      </c>
      <c r="L319" s="156">
        <v>6.88</v>
      </c>
      <c r="M319" s="149">
        <v>10000000000</v>
      </c>
      <c r="N319" s="156">
        <v>6.75</v>
      </c>
    </row>
    <row r="320" spans="1:14" x14ac:dyDescent="0.25">
      <c r="A320" s="196" t="s">
        <v>324</v>
      </c>
      <c r="B320" s="148">
        <v>44887</v>
      </c>
      <c r="C320" s="52" t="s">
        <v>464</v>
      </c>
      <c r="D320" s="52" t="s">
        <v>35</v>
      </c>
      <c r="E320" s="147">
        <v>91</v>
      </c>
      <c r="F320" s="148">
        <v>44889</v>
      </c>
      <c r="G320" s="203">
        <v>44978</v>
      </c>
      <c r="H320" s="149">
        <v>20000000000</v>
      </c>
      <c r="I320" s="163">
        <v>2.1</v>
      </c>
      <c r="J320" s="173">
        <v>95200000000</v>
      </c>
      <c r="K320" s="150">
        <v>5.2</v>
      </c>
      <c r="L320" s="150">
        <v>7.0000000000000009</v>
      </c>
      <c r="M320" s="149">
        <v>20000000000</v>
      </c>
      <c r="N320" s="150">
        <v>6.5100000000000007</v>
      </c>
    </row>
    <row r="321" spans="1:14" x14ac:dyDescent="0.25">
      <c r="A321" s="196" t="s">
        <v>324</v>
      </c>
      <c r="B321" s="148">
        <v>44887</v>
      </c>
      <c r="C321" s="52" t="s">
        <v>464</v>
      </c>
      <c r="D321" s="52" t="s">
        <v>35</v>
      </c>
      <c r="E321" s="147">
        <v>182</v>
      </c>
      <c r="F321" s="148">
        <v>44889</v>
      </c>
      <c r="G321" s="203">
        <v>45069</v>
      </c>
      <c r="H321" s="149">
        <v>20000000000</v>
      </c>
      <c r="I321" s="163">
        <v>2.2999999999999998</v>
      </c>
      <c r="J321" s="171">
        <v>103000000000</v>
      </c>
      <c r="K321" s="156">
        <v>5.3</v>
      </c>
      <c r="L321" s="156">
        <v>6.6000000000000005</v>
      </c>
      <c r="M321" s="149">
        <v>20000000000</v>
      </c>
      <c r="N321" s="156">
        <v>6.6000000000000005</v>
      </c>
    </row>
    <row r="322" spans="1:14" x14ac:dyDescent="0.25">
      <c r="A322" s="196" t="s">
        <v>324</v>
      </c>
      <c r="B322" s="148">
        <v>44887</v>
      </c>
      <c r="C322" s="52" t="s">
        <v>464</v>
      </c>
      <c r="D322" s="52" t="s">
        <v>35</v>
      </c>
      <c r="E322" s="147">
        <v>364</v>
      </c>
      <c r="F322" s="148">
        <v>44889</v>
      </c>
      <c r="G322" s="203">
        <v>45251</v>
      </c>
      <c r="H322" s="149">
        <v>10000000000</v>
      </c>
      <c r="I322" s="165">
        <v>2.5</v>
      </c>
      <c r="J322" s="171">
        <v>51000000000</v>
      </c>
      <c r="K322" s="156">
        <v>5.5</v>
      </c>
      <c r="L322" s="156">
        <v>6.75</v>
      </c>
      <c r="M322" s="149">
        <v>10000000000</v>
      </c>
      <c r="N322" s="156">
        <v>6.75</v>
      </c>
    </row>
    <row r="323" spans="1:14" x14ac:dyDescent="0.25">
      <c r="A323" s="196" t="s">
        <v>325</v>
      </c>
      <c r="B323" s="148">
        <v>44901</v>
      </c>
      <c r="C323" s="52" t="s">
        <v>464</v>
      </c>
      <c r="D323" s="52" t="s">
        <v>35</v>
      </c>
      <c r="E323" s="147">
        <v>91</v>
      </c>
      <c r="F323" s="148">
        <v>44903</v>
      </c>
      <c r="G323" s="203">
        <v>44992</v>
      </c>
      <c r="H323" s="149">
        <v>20000000000</v>
      </c>
      <c r="I323" s="163">
        <v>2.1</v>
      </c>
      <c r="J323" s="173">
        <v>115000000000</v>
      </c>
      <c r="K323" s="150">
        <v>5.25</v>
      </c>
      <c r="L323" s="150">
        <v>6.7</v>
      </c>
      <c r="M323" s="149">
        <v>20000000000</v>
      </c>
      <c r="N323" s="150">
        <v>6.52</v>
      </c>
    </row>
    <row r="324" spans="1:14" x14ac:dyDescent="0.25">
      <c r="A324" s="196" t="s">
        <v>325</v>
      </c>
      <c r="B324" s="148">
        <v>44901</v>
      </c>
      <c r="C324" s="52" t="s">
        <v>464</v>
      </c>
      <c r="D324" s="52" t="s">
        <v>35</v>
      </c>
      <c r="E324" s="147">
        <v>182</v>
      </c>
      <c r="F324" s="148">
        <v>44903</v>
      </c>
      <c r="G324" s="203">
        <v>45083</v>
      </c>
      <c r="H324" s="149">
        <v>10000000000</v>
      </c>
      <c r="I324" s="163">
        <v>2.2999999999999998</v>
      </c>
      <c r="J324" s="171">
        <v>63000000000</v>
      </c>
      <c r="K324" s="156">
        <v>5.65</v>
      </c>
      <c r="L324" s="156">
        <v>6.7</v>
      </c>
      <c r="M324" s="149">
        <v>10000000000</v>
      </c>
      <c r="N324" s="156">
        <v>6.7</v>
      </c>
    </row>
    <row r="325" spans="1:14" x14ac:dyDescent="0.25">
      <c r="A325" s="196" t="s">
        <v>325</v>
      </c>
      <c r="B325" s="148">
        <v>44901</v>
      </c>
      <c r="C325" s="52" t="s">
        <v>464</v>
      </c>
      <c r="D325" s="52" t="s">
        <v>35</v>
      </c>
      <c r="E325" s="147">
        <v>364</v>
      </c>
      <c r="F325" s="148">
        <v>44903</v>
      </c>
      <c r="G325" s="203">
        <v>45265</v>
      </c>
      <c r="H325" s="149">
        <v>10000000000</v>
      </c>
      <c r="I325" s="165">
        <v>2.5</v>
      </c>
      <c r="J325" s="171">
        <v>57000000000</v>
      </c>
      <c r="K325" s="156">
        <v>6</v>
      </c>
      <c r="L325" s="156">
        <v>6.8000000000000007</v>
      </c>
      <c r="M325" s="149">
        <v>10000000000</v>
      </c>
      <c r="N325" s="156">
        <v>6.76</v>
      </c>
    </row>
    <row r="326" spans="1:14" x14ac:dyDescent="0.25">
      <c r="A326" s="196" t="s">
        <v>326</v>
      </c>
      <c r="B326" s="148">
        <v>44915</v>
      </c>
      <c r="C326" s="52" t="s">
        <v>464</v>
      </c>
      <c r="D326" s="52" t="s">
        <v>35</v>
      </c>
      <c r="E326" s="147">
        <v>91</v>
      </c>
      <c r="F326" s="148">
        <v>44917</v>
      </c>
      <c r="G326" s="203">
        <v>45006</v>
      </c>
      <c r="H326" s="149">
        <v>30000000000</v>
      </c>
      <c r="I326" s="163">
        <v>2.1</v>
      </c>
      <c r="J326" s="173">
        <v>149000000000</v>
      </c>
      <c r="K326" s="150">
        <v>5.3</v>
      </c>
      <c r="L326" s="150">
        <v>6.7100000000000009</v>
      </c>
      <c r="M326" s="149">
        <v>30000000000</v>
      </c>
      <c r="N326" s="150">
        <v>6.5500000000000007</v>
      </c>
    </row>
    <row r="327" spans="1:14" x14ac:dyDescent="0.25">
      <c r="A327" s="196" t="s">
        <v>326</v>
      </c>
      <c r="B327" s="148">
        <v>44915</v>
      </c>
      <c r="C327" s="52" t="s">
        <v>464</v>
      </c>
      <c r="D327" s="52" t="s">
        <v>35</v>
      </c>
      <c r="E327" s="147">
        <v>182</v>
      </c>
      <c r="F327" s="148">
        <v>44917</v>
      </c>
      <c r="G327" s="203">
        <v>45097</v>
      </c>
      <c r="H327" s="149">
        <v>20000000000</v>
      </c>
      <c r="I327" s="163">
        <v>2.2999999999999998</v>
      </c>
      <c r="J327" s="171">
        <v>125000000000</v>
      </c>
      <c r="K327" s="156">
        <v>5.65</v>
      </c>
      <c r="L327" s="156">
        <v>6.7100000000000009</v>
      </c>
      <c r="M327" s="149">
        <v>20000000000</v>
      </c>
      <c r="N327" s="156">
        <v>6.7</v>
      </c>
    </row>
    <row r="328" spans="1:14" x14ac:dyDescent="0.25">
      <c r="A328" s="196" t="s">
        <v>326</v>
      </c>
      <c r="B328" s="148">
        <v>44915</v>
      </c>
      <c r="C328" s="52" t="s">
        <v>464</v>
      </c>
      <c r="D328" s="52" t="s">
        <v>35</v>
      </c>
      <c r="E328" s="147">
        <v>364</v>
      </c>
      <c r="F328" s="148">
        <v>44917</v>
      </c>
      <c r="G328" s="203">
        <v>45279</v>
      </c>
      <c r="H328" s="149">
        <v>10000000000</v>
      </c>
      <c r="I328" s="165">
        <v>2.5</v>
      </c>
      <c r="J328" s="171">
        <v>57000000000</v>
      </c>
      <c r="K328" s="156">
        <v>6.2</v>
      </c>
      <c r="L328" s="156">
        <v>6.81</v>
      </c>
      <c r="M328" s="149">
        <v>10000000000</v>
      </c>
      <c r="N328" s="156">
        <v>6.5600000000000005</v>
      </c>
    </row>
    <row r="329" spans="1:14" x14ac:dyDescent="0.25">
      <c r="A329" s="196" t="s">
        <v>327</v>
      </c>
      <c r="B329" s="148">
        <v>44936</v>
      </c>
      <c r="C329" s="52" t="s">
        <v>464</v>
      </c>
      <c r="D329" s="52" t="s">
        <v>35</v>
      </c>
      <c r="E329" s="147">
        <v>91</v>
      </c>
      <c r="F329" s="148">
        <v>44938</v>
      </c>
      <c r="G329" s="203">
        <v>45027</v>
      </c>
      <c r="H329" s="149">
        <v>30000000000</v>
      </c>
      <c r="I329" s="163">
        <v>2.1</v>
      </c>
      <c r="J329" s="173">
        <v>171000000000</v>
      </c>
      <c r="K329" s="150">
        <v>3.5000000000000004</v>
      </c>
      <c r="L329" s="150">
        <v>6.7299999999999995</v>
      </c>
      <c r="M329" s="149">
        <v>30000000000</v>
      </c>
      <c r="N329" s="150">
        <v>6.6000000000000005</v>
      </c>
    </row>
    <row r="330" spans="1:14" x14ac:dyDescent="0.25">
      <c r="A330" s="196" t="s">
        <v>327</v>
      </c>
      <c r="B330" s="148">
        <v>44936</v>
      </c>
      <c r="C330" s="52" t="s">
        <v>464</v>
      </c>
      <c r="D330" s="52" t="s">
        <v>35</v>
      </c>
      <c r="E330" s="147">
        <v>182</v>
      </c>
      <c r="F330" s="148">
        <v>44938</v>
      </c>
      <c r="G330" s="203">
        <v>45118</v>
      </c>
      <c r="H330" s="149">
        <v>20000000000</v>
      </c>
      <c r="I330" s="163">
        <v>2.2999999999999998</v>
      </c>
      <c r="J330" s="171">
        <v>148000000000</v>
      </c>
      <c r="K330" s="156">
        <v>3.6999999999999997</v>
      </c>
      <c r="L330" s="156">
        <v>6.8000000000000007</v>
      </c>
      <c r="M330" s="149">
        <v>20000000000</v>
      </c>
      <c r="N330" s="156">
        <v>6.75</v>
      </c>
    </row>
    <row r="331" spans="1:14" x14ac:dyDescent="0.25">
      <c r="A331" s="196" t="s">
        <v>327</v>
      </c>
      <c r="B331" s="148">
        <v>44936</v>
      </c>
      <c r="C331" s="52" t="s">
        <v>464</v>
      </c>
      <c r="D331" s="52" t="s">
        <v>35</v>
      </c>
      <c r="E331" s="147">
        <v>364</v>
      </c>
      <c r="F331" s="148">
        <v>44938</v>
      </c>
      <c r="G331" s="203">
        <v>45300</v>
      </c>
      <c r="H331" s="149">
        <v>10000000000</v>
      </c>
      <c r="I331" s="165">
        <v>2.5</v>
      </c>
      <c r="J331" s="171">
        <v>67000000000</v>
      </c>
      <c r="K331" s="156">
        <v>4</v>
      </c>
      <c r="L331" s="156">
        <v>6.83</v>
      </c>
      <c r="M331" s="149">
        <v>10000000000</v>
      </c>
      <c r="N331" s="156">
        <v>6.8000000000000007</v>
      </c>
    </row>
    <row r="332" spans="1:14" x14ac:dyDescent="0.25">
      <c r="A332" s="196" t="s">
        <v>328</v>
      </c>
      <c r="B332" s="148">
        <v>44950</v>
      </c>
      <c r="C332" s="52" t="s">
        <v>464</v>
      </c>
      <c r="D332" s="52" t="s">
        <v>35</v>
      </c>
      <c r="E332" s="147">
        <v>91</v>
      </c>
      <c r="F332" s="148">
        <v>44952</v>
      </c>
      <c r="G332" s="203">
        <v>45041</v>
      </c>
      <c r="H332" s="149">
        <v>30000000000</v>
      </c>
      <c r="I332" s="163">
        <v>2.1</v>
      </c>
      <c r="J332" s="173">
        <v>73000000000</v>
      </c>
      <c r="K332" s="150">
        <v>5.0999999999999996</v>
      </c>
      <c r="L332" s="150">
        <v>6.9099999999999993</v>
      </c>
      <c r="M332" s="149">
        <v>30000000000</v>
      </c>
      <c r="N332" s="150">
        <v>6.6000000000000005</v>
      </c>
    </row>
    <row r="333" spans="1:14" x14ac:dyDescent="0.25">
      <c r="A333" s="196" t="s">
        <v>328</v>
      </c>
      <c r="B333" s="148">
        <v>44950</v>
      </c>
      <c r="C333" s="52" t="s">
        <v>464</v>
      </c>
      <c r="D333" s="52" t="s">
        <v>35</v>
      </c>
      <c r="E333" s="147">
        <v>182</v>
      </c>
      <c r="F333" s="148">
        <v>44952</v>
      </c>
      <c r="G333" s="203">
        <v>45132</v>
      </c>
      <c r="H333" s="149">
        <v>30000000000</v>
      </c>
      <c r="I333" s="163">
        <v>2.2999999999999998</v>
      </c>
      <c r="J333" s="171">
        <v>73000000000</v>
      </c>
      <c r="K333" s="156">
        <v>5.1499999999999995</v>
      </c>
      <c r="L333" s="156">
        <v>6.9599999999999991</v>
      </c>
      <c r="M333" s="149">
        <v>30000000000</v>
      </c>
      <c r="N333" s="156">
        <v>6.78</v>
      </c>
    </row>
    <row r="334" spans="1:14" x14ac:dyDescent="0.25">
      <c r="A334" s="196" t="s">
        <v>328</v>
      </c>
      <c r="B334" s="148">
        <v>44950</v>
      </c>
      <c r="C334" s="52" t="s">
        <v>464</v>
      </c>
      <c r="D334" s="52" t="s">
        <v>35</v>
      </c>
      <c r="E334" s="147">
        <v>364</v>
      </c>
      <c r="F334" s="148">
        <v>44952</v>
      </c>
      <c r="G334" s="203">
        <v>45314</v>
      </c>
      <c r="H334" s="149">
        <v>60000000000</v>
      </c>
      <c r="I334" s="165">
        <v>2.5</v>
      </c>
      <c r="J334" s="171">
        <v>145000000000</v>
      </c>
      <c r="K334" s="156">
        <v>5.2</v>
      </c>
      <c r="L334" s="156">
        <v>7.03</v>
      </c>
      <c r="M334" s="149">
        <v>59900000000</v>
      </c>
      <c r="N334" s="156">
        <v>6.8500000000000005</v>
      </c>
    </row>
    <row r="335" spans="1:14" x14ac:dyDescent="0.25">
      <c r="A335" s="196" t="s">
        <v>329</v>
      </c>
      <c r="B335" s="148">
        <v>44964</v>
      </c>
      <c r="C335" s="52" t="s">
        <v>464</v>
      </c>
      <c r="D335" s="52" t="s">
        <v>35</v>
      </c>
      <c r="E335" s="147">
        <v>91</v>
      </c>
      <c r="F335" s="148">
        <v>44966</v>
      </c>
      <c r="G335" s="203">
        <v>45055</v>
      </c>
      <c r="H335" s="149">
        <v>40000000000</v>
      </c>
      <c r="I335" s="163">
        <v>2.1</v>
      </c>
      <c r="J335" s="170"/>
      <c r="K335" s="150"/>
      <c r="L335" s="150"/>
      <c r="M335" s="150"/>
      <c r="N335" s="150"/>
    </row>
    <row r="336" spans="1:14" x14ac:dyDescent="0.25">
      <c r="A336" s="196" t="s">
        <v>329</v>
      </c>
      <c r="B336" s="148">
        <v>44964</v>
      </c>
      <c r="C336" s="52" t="s">
        <v>464</v>
      </c>
      <c r="D336" s="52" t="s">
        <v>35</v>
      </c>
      <c r="E336" s="147">
        <v>182</v>
      </c>
      <c r="F336" s="148">
        <v>44966</v>
      </c>
      <c r="G336" s="203">
        <v>45146</v>
      </c>
      <c r="H336" s="149">
        <v>40000000000</v>
      </c>
      <c r="I336" s="163">
        <v>2.2999999999999998</v>
      </c>
      <c r="J336" s="170"/>
      <c r="K336" s="150"/>
      <c r="L336" s="150"/>
      <c r="M336" s="150"/>
      <c r="N336" s="150"/>
    </row>
    <row r="337" spans="1:14" x14ac:dyDescent="0.25">
      <c r="A337" s="196" t="s">
        <v>329</v>
      </c>
      <c r="B337" s="148">
        <v>44964</v>
      </c>
      <c r="C337" s="52" t="s">
        <v>464</v>
      </c>
      <c r="D337" s="52" t="s">
        <v>35</v>
      </c>
      <c r="E337" s="147">
        <v>364</v>
      </c>
      <c r="F337" s="148">
        <v>44966</v>
      </c>
      <c r="G337" s="203">
        <v>45328</v>
      </c>
      <c r="H337" s="149">
        <v>40000000000</v>
      </c>
      <c r="I337" s="165">
        <v>2.5</v>
      </c>
      <c r="J337" s="170"/>
      <c r="K337" s="150"/>
      <c r="L337" s="150"/>
      <c r="M337" s="150"/>
      <c r="N337" s="150"/>
    </row>
    <row r="338" spans="1:14" x14ac:dyDescent="0.25">
      <c r="A338" s="196" t="s">
        <v>330</v>
      </c>
      <c r="B338" s="148">
        <v>44978</v>
      </c>
      <c r="C338" s="52" t="s">
        <v>464</v>
      </c>
      <c r="D338" s="52" t="s">
        <v>35</v>
      </c>
      <c r="E338" s="147">
        <v>91</v>
      </c>
      <c r="F338" s="148">
        <v>44980</v>
      </c>
      <c r="G338" s="203">
        <v>45069</v>
      </c>
      <c r="H338" s="149">
        <v>60000000000</v>
      </c>
      <c r="I338" s="163">
        <v>2.1</v>
      </c>
      <c r="J338" s="173">
        <v>103000000000</v>
      </c>
      <c r="K338" s="150">
        <v>3.5000000000000004</v>
      </c>
      <c r="L338" s="150">
        <v>6.61</v>
      </c>
      <c r="M338" s="149">
        <v>59800000000</v>
      </c>
      <c r="N338" s="150">
        <v>3.5000000000000004</v>
      </c>
    </row>
    <row r="339" spans="1:14" x14ac:dyDescent="0.25">
      <c r="A339" s="196" t="s">
        <v>330</v>
      </c>
      <c r="B339" s="148">
        <v>44978</v>
      </c>
      <c r="C339" s="52" t="s">
        <v>464</v>
      </c>
      <c r="D339" s="52" t="s">
        <v>35</v>
      </c>
      <c r="E339" s="147">
        <v>182</v>
      </c>
      <c r="F339" s="148">
        <v>44980</v>
      </c>
      <c r="G339" s="203">
        <v>45160</v>
      </c>
      <c r="H339" s="149">
        <v>60000000000</v>
      </c>
      <c r="I339" s="163">
        <v>2.2999999999999998</v>
      </c>
      <c r="J339" s="171">
        <v>100700000000</v>
      </c>
      <c r="K339" s="156">
        <v>3.6999999999999997</v>
      </c>
      <c r="L339" s="156">
        <v>7.0000000000000009</v>
      </c>
      <c r="M339" s="149">
        <v>60000000000</v>
      </c>
      <c r="N339" s="156">
        <v>3.6999999999999997</v>
      </c>
    </row>
    <row r="340" spans="1:14" x14ac:dyDescent="0.25">
      <c r="A340" s="196" t="s">
        <v>330</v>
      </c>
      <c r="B340" s="148">
        <v>44978</v>
      </c>
      <c r="C340" s="52" t="s">
        <v>464</v>
      </c>
      <c r="D340" s="52" t="s">
        <v>35</v>
      </c>
      <c r="E340" s="147">
        <v>364</v>
      </c>
      <c r="F340" s="148">
        <v>44980</v>
      </c>
      <c r="G340" s="203">
        <v>45342</v>
      </c>
      <c r="H340" s="149">
        <v>30000000000</v>
      </c>
      <c r="I340" s="165">
        <v>2.5</v>
      </c>
      <c r="J340" s="171">
        <v>30000000000</v>
      </c>
      <c r="K340" s="156">
        <v>4</v>
      </c>
      <c r="L340" s="156">
        <v>4</v>
      </c>
      <c r="M340" s="149">
        <v>30000000000</v>
      </c>
      <c r="N340" s="156">
        <v>4</v>
      </c>
    </row>
    <row r="341" spans="1:14" x14ac:dyDescent="0.25">
      <c r="A341" s="196" t="s">
        <v>331</v>
      </c>
      <c r="B341" s="148">
        <v>44992</v>
      </c>
      <c r="C341" s="52" t="s">
        <v>464</v>
      </c>
      <c r="D341" s="52" t="s">
        <v>35</v>
      </c>
      <c r="E341" s="147">
        <v>91</v>
      </c>
      <c r="F341" s="148">
        <v>44994</v>
      </c>
      <c r="G341" s="203">
        <v>45083</v>
      </c>
      <c r="H341" s="149">
        <v>60000000000</v>
      </c>
      <c r="I341" s="163">
        <v>2.1</v>
      </c>
      <c r="J341" s="173">
        <v>86000000000</v>
      </c>
      <c r="K341" s="150">
        <v>4.5</v>
      </c>
      <c r="L341" s="150">
        <v>7.0000000000000009</v>
      </c>
      <c r="M341" s="149">
        <v>60000000000</v>
      </c>
      <c r="N341" s="150">
        <v>5.3</v>
      </c>
    </row>
    <row r="342" spans="1:14" x14ac:dyDescent="0.25">
      <c r="A342" s="196" t="s">
        <v>331</v>
      </c>
      <c r="B342" s="148">
        <v>44992</v>
      </c>
      <c r="C342" s="52" t="s">
        <v>464</v>
      </c>
      <c r="D342" s="52" t="s">
        <v>35</v>
      </c>
      <c r="E342" s="147">
        <v>182</v>
      </c>
      <c r="F342" s="148">
        <v>44994</v>
      </c>
      <c r="G342" s="203">
        <v>45174</v>
      </c>
      <c r="H342" s="149">
        <v>60000000000</v>
      </c>
      <c r="I342" s="163">
        <v>2.2999999999999998</v>
      </c>
      <c r="J342" s="171">
        <v>28000000000</v>
      </c>
      <c r="K342" s="156">
        <v>4</v>
      </c>
      <c r="L342" s="156">
        <v>6.02</v>
      </c>
      <c r="M342" s="149">
        <v>60000000000</v>
      </c>
      <c r="N342" s="156">
        <v>5.5</v>
      </c>
    </row>
    <row r="343" spans="1:14" x14ac:dyDescent="0.25">
      <c r="A343" s="196" t="s">
        <v>331</v>
      </c>
      <c r="B343" s="148">
        <v>44992</v>
      </c>
      <c r="C343" s="52" t="s">
        <v>464</v>
      </c>
      <c r="D343" s="52" t="s">
        <v>35</v>
      </c>
      <c r="E343" s="147">
        <v>364</v>
      </c>
      <c r="F343" s="148">
        <v>44994</v>
      </c>
      <c r="G343" s="203">
        <v>45356</v>
      </c>
      <c r="H343" s="149">
        <v>30000000000</v>
      </c>
      <c r="I343" s="165">
        <v>2.5</v>
      </c>
      <c r="J343" s="172"/>
      <c r="K343" s="156"/>
      <c r="L343" s="156"/>
      <c r="M343" s="155"/>
      <c r="N343" s="156"/>
    </row>
    <row r="344" spans="1:14" x14ac:dyDescent="0.25">
      <c r="A344" s="196" t="s">
        <v>332</v>
      </c>
      <c r="B344" s="148">
        <v>45006</v>
      </c>
      <c r="C344" s="52" t="s">
        <v>464</v>
      </c>
      <c r="D344" s="52" t="s">
        <v>35</v>
      </c>
      <c r="E344" s="147">
        <v>91</v>
      </c>
      <c r="F344" s="148">
        <v>45008</v>
      </c>
      <c r="G344" s="203">
        <v>45097</v>
      </c>
      <c r="H344" s="149">
        <v>60000000000</v>
      </c>
      <c r="I344" s="163">
        <v>2.1</v>
      </c>
      <c r="J344" s="173">
        <v>47000000000</v>
      </c>
      <c r="K344" s="150">
        <v>5.35</v>
      </c>
      <c r="L344" s="150">
        <v>6.01</v>
      </c>
      <c r="M344" s="149">
        <v>47000000000</v>
      </c>
      <c r="N344" s="150">
        <v>5.35</v>
      </c>
    </row>
    <row r="345" spans="1:14" x14ac:dyDescent="0.25">
      <c r="A345" s="196" t="s">
        <v>332</v>
      </c>
      <c r="B345" s="148">
        <v>45006</v>
      </c>
      <c r="C345" s="52" t="s">
        <v>464</v>
      </c>
      <c r="D345" s="52" t="s">
        <v>35</v>
      </c>
      <c r="E345" s="147">
        <v>182</v>
      </c>
      <c r="F345" s="148">
        <v>45008</v>
      </c>
      <c r="G345" s="203">
        <v>45188</v>
      </c>
      <c r="H345" s="149">
        <v>95000000000</v>
      </c>
      <c r="I345" s="163">
        <v>2.2999999999999998</v>
      </c>
      <c r="J345" s="171">
        <v>197000000000</v>
      </c>
      <c r="K345" s="156">
        <v>5.0999999999999996</v>
      </c>
      <c r="L345" s="156">
        <v>6.05</v>
      </c>
      <c r="M345" s="149">
        <v>95000000000</v>
      </c>
      <c r="N345" s="156">
        <v>6.02</v>
      </c>
    </row>
    <row r="346" spans="1:14" x14ac:dyDescent="0.25">
      <c r="A346" s="196" t="s">
        <v>332</v>
      </c>
      <c r="B346" s="148">
        <v>45006</v>
      </c>
      <c r="C346" s="52" t="s">
        <v>464</v>
      </c>
      <c r="D346" s="52" t="s">
        <v>35</v>
      </c>
      <c r="E346" s="147">
        <v>364</v>
      </c>
      <c r="F346" s="148">
        <v>45008</v>
      </c>
      <c r="G346" s="203">
        <v>45370</v>
      </c>
      <c r="H346" s="149">
        <v>10000000000</v>
      </c>
      <c r="I346" s="165">
        <v>2.5</v>
      </c>
      <c r="J346" s="172"/>
      <c r="K346" s="156"/>
      <c r="L346" s="156"/>
      <c r="M346" s="155"/>
      <c r="N346" s="156"/>
    </row>
    <row r="347" spans="1:14" x14ac:dyDescent="0.25">
      <c r="A347" s="196" t="s">
        <v>333</v>
      </c>
      <c r="B347" s="148">
        <v>45020</v>
      </c>
      <c r="C347" s="52" t="s">
        <v>464</v>
      </c>
      <c r="D347" s="52" t="s">
        <v>35</v>
      </c>
      <c r="E347" s="147">
        <v>91</v>
      </c>
      <c r="F347" s="148">
        <v>45022</v>
      </c>
      <c r="G347" s="203">
        <v>45111</v>
      </c>
      <c r="H347" s="149">
        <v>50000000000</v>
      </c>
      <c r="I347" s="163">
        <v>2.1</v>
      </c>
      <c r="J347" s="173">
        <v>112000000000</v>
      </c>
      <c r="K347" s="150">
        <v>3</v>
      </c>
      <c r="L347" s="150">
        <v>6.5</v>
      </c>
      <c r="M347" s="149">
        <v>50000000000</v>
      </c>
      <c r="N347" s="150">
        <v>6.01</v>
      </c>
    </row>
    <row r="348" spans="1:14" x14ac:dyDescent="0.25">
      <c r="A348" s="196" t="s">
        <v>333</v>
      </c>
      <c r="B348" s="148">
        <v>45020</v>
      </c>
      <c r="C348" s="52" t="s">
        <v>464</v>
      </c>
      <c r="D348" s="52" t="s">
        <v>35</v>
      </c>
      <c r="E348" s="147">
        <v>182</v>
      </c>
      <c r="F348" s="148">
        <v>45022</v>
      </c>
      <c r="G348" s="203">
        <v>45202</v>
      </c>
      <c r="H348" s="149">
        <v>110000000000</v>
      </c>
      <c r="I348" s="163">
        <v>2.2999999999999998</v>
      </c>
      <c r="J348" s="171">
        <v>181800000000</v>
      </c>
      <c r="K348" s="156">
        <v>3.5000000000000004</v>
      </c>
      <c r="L348" s="156">
        <v>6.5</v>
      </c>
      <c r="M348" s="149">
        <v>110000000000</v>
      </c>
      <c r="N348" s="156">
        <v>6.0600000000000005</v>
      </c>
    </row>
    <row r="349" spans="1:14" x14ac:dyDescent="0.25">
      <c r="A349" s="196" t="s">
        <v>333</v>
      </c>
      <c r="B349" s="148">
        <v>45020</v>
      </c>
      <c r="C349" s="52" t="s">
        <v>464</v>
      </c>
      <c r="D349" s="52" t="s">
        <v>35</v>
      </c>
      <c r="E349" s="147">
        <v>364</v>
      </c>
      <c r="F349" s="148">
        <v>45022</v>
      </c>
      <c r="G349" s="203">
        <v>45384</v>
      </c>
      <c r="H349" s="149">
        <v>5000000000</v>
      </c>
      <c r="I349" s="165">
        <v>2.5</v>
      </c>
      <c r="J349" s="172"/>
      <c r="K349" s="156"/>
      <c r="L349" s="156"/>
      <c r="M349" s="155"/>
      <c r="N349" s="156"/>
    </row>
    <row r="350" spans="1:14" x14ac:dyDescent="0.25">
      <c r="A350" s="196" t="s">
        <v>334</v>
      </c>
      <c r="B350" s="148">
        <v>45041</v>
      </c>
      <c r="C350" s="52" t="s">
        <v>464</v>
      </c>
      <c r="D350" s="52" t="s">
        <v>35</v>
      </c>
      <c r="E350" s="147">
        <v>91</v>
      </c>
      <c r="F350" s="148">
        <v>45043</v>
      </c>
      <c r="G350" s="203">
        <v>45132</v>
      </c>
      <c r="H350" s="149">
        <v>50000000000</v>
      </c>
      <c r="I350" s="163">
        <v>2.1</v>
      </c>
      <c r="J350" s="173">
        <v>95500000000</v>
      </c>
      <c r="K350" s="150">
        <v>3.8</v>
      </c>
      <c r="L350" s="150">
        <v>6.36</v>
      </c>
      <c r="M350" s="149">
        <v>50000000000</v>
      </c>
      <c r="N350" s="150">
        <v>6.01</v>
      </c>
    </row>
    <row r="351" spans="1:14" x14ac:dyDescent="0.25">
      <c r="A351" s="196" t="s">
        <v>334</v>
      </c>
      <c r="B351" s="148">
        <v>45041</v>
      </c>
      <c r="C351" s="52" t="s">
        <v>464</v>
      </c>
      <c r="D351" s="52" t="s">
        <v>35</v>
      </c>
      <c r="E351" s="147">
        <v>182</v>
      </c>
      <c r="F351" s="148">
        <v>45043</v>
      </c>
      <c r="G351" s="203">
        <v>45223</v>
      </c>
      <c r="H351" s="149">
        <v>110000000000</v>
      </c>
      <c r="I351" s="163">
        <v>2.2999999999999998</v>
      </c>
      <c r="J351" s="171">
        <v>131200000000</v>
      </c>
      <c r="K351" s="156">
        <v>3.8</v>
      </c>
      <c r="L351" s="156">
        <v>6.5100000000000007</v>
      </c>
      <c r="M351" s="149">
        <v>110000000000</v>
      </c>
      <c r="N351" s="156">
        <v>6.0600000000000005</v>
      </c>
    </row>
    <row r="352" spans="1:14" x14ac:dyDescent="0.25">
      <c r="A352" s="196" t="s">
        <v>334</v>
      </c>
      <c r="B352" s="148">
        <v>45041</v>
      </c>
      <c r="C352" s="52" t="s">
        <v>464</v>
      </c>
      <c r="D352" s="52" t="s">
        <v>35</v>
      </c>
      <c r="E352" s="147">
        <v>364</v>
      </c>
      <c r="F352" s="148">
        <v>45043</v>
      </c>
      <c r="G352" s="203">
        <v>45405</v>
      </c>
      <c r="H352" s="149">
        <v>5000000000</v>
      </c>
      <c r="I352" s="165">
        <v>2.5</v>
      </c>
      <c r="J352" s="171">
        <v>8000000000</v>
      </c>
      <c r="K352" s="156">
        <v>2.5100000000000002</v>
      </c>
      <c r="L352" s="156">
        <v>3.51</v>
      </c>
      <c r="M352" s="149">
        <v>5000000000</v>
      </c>
      <c r="N352" s="156">
        <v>2.5100000000000002</v>
      </c>
    </row>
    <row r="353" spans="1:14" x14ac:dyDescent="0.25">
      <c r="A353" s="196" t="s">
        <v>335</v>
      </c>
      <c r="B353" s="148">
        <v>45055</v>
      </c>
      <c r="C353" s="52" t="s">
        <v>464</v>
      </c>
      <c r="D353" s="52" t="s">
        <v>35</v>
      </c>
      <c r="E353" s="147">
        <v>91</v>
      </c>
      <c r="F353" s="148">
        <v>45057</v>
      </c>
      <c r="G353" s="203">
        <v>45146</v>
      </c>
      <c r="H353" s="149">
        <v>60000000000</v>
      </c>
      <c r="I353" s="163">
        <v>2.1</v>
      </c>
      <c r="J353" s="173">
        <v>73000000000</v>
      </c>
      <c r="K353" s="150">
        <v>2.5100000000000002</v>
      </c>
      <c r="L353" s="150">
        <v>6.36</v>
      </c>
      <c r="M353" s="149">
        <v>60000000000</v>
      </c>
      <c r="N353" s="150">
        <v>3.8</v>
      </c>
    </row>
    <row r="354" spans="1:14" x14ac:dyDescent="0.25">
      <c r="A354" s="196" t="s">
        <v>335</v>
      </c>
      <c r="B354" s="148">
        <v>45055</v>
      </c>
      <c r="C354" s="52" t="s">
        <v>464</v>
      </c>
      <c r="D354" s="52" t="s">
        <v>35</v>
      </c>
      <c r="E354" s="147">
        <v>182</v>
      </c>
      <c r="F354" s="148">
        <v>45057</v>
      </c>
      <c r="G354" s="203">
        <v>45237</v>
      </c>
      <c r="H354" s="149">
        <v>100000000000</v>
      </c>
      <c r="I354" s="163">
        <v>2.2999999999999998</v>
      </c>
      <c r="J354" s="171">
        <v>127200000000</v>
      </c>
      <c r="K354" s="156">
        <v>2.6</v>
      </c>
      <c r="L354" s="156">
        <v>6.5100000000000007</v>
      </c>
      <c r="M354" s="149">
        <v>100000000000</v>
      </c>
      <c r="N354" s="156">
        <v>6.0600000000000005</v>
      </c>
    </row>
    <row r="355" spans="1:14" x14ac:dyDescent="0.25">
      <c r="A355" s="196" t="s">
        <v>335</v>
      </c>
      <c r="B355" s="148">
        <v>45055</v>
      </c>
      <c r="C355" s="52" t="s">
        <v>464</v>
      </c>
      <c r="D355" s="52" t="s">
        <v>35</v>
      </c>
      <c r="E355" s="147">
        <v>364</v>
      </c>
      <c r="F355" s="148">
        <v>45057</v>
      </c>
      <c r="G355" s="203">
        <v>45419</v>
      </c>
      <c r="H355" s="149">
        <v>5000000000</v>
      </c>
      <c r="I355" s="165">
        <v>2.5</v>
      </c>
      <c r="J355" s="171">
        <v>14500000000</v>
      </c>
      <c r="K355" s="156">
        <v>2.5100000000000002</v>
      </c>
      <c r="L355" s="156">
        <v>6.5100000000000007</v>
      </c>
      <c r="M355" s="149">
        <v>5000000000</v>
      </c>
      <c r="N355" s="156">
        <v>6.5100000000000007</v>
      </c>
    </row>
    <row r="356" spans="1:14" x14ac:dyDescent="0.25">
      <c r="A356" s="196" t="s">
        <v>336</v>
      </c>
      <c r="B356" s="148">
        <v>45069</v>
      </c>
      <c r="C356" s="52" t="s">
        <v>464</v>
      </c>
      <c r="D356" s="52" t="s">
        <v>35</v>
      </c>
      <c r="E356" s="147">
        <v>91</v>
      </c>
      <c r="F356" s="148">
        <v>45071</v>
      </c>
      <c r="G356" s="203">
        <v>45160</v>
      </c>
      <c r="H356" s="149">
        <v>25000000000</v>
      </c>
      <c r="I356" s="163">
        <v>2.1</v>
      </c>
      <c r="J356" s="173">
        <v>76200000000</v>
      </c>
      <c r="K356" s="150">
        <v>2.56</v>
      </c>
      <c r="L356" s="150">
        <v>6.0600000000000005</v>
      </c>
      <c r="M356" s="149">
        <v>25000000000</v>
      </c>
      <c r="N356" s="150">
        <v>4</v>
      </c>
    </row>
    <row r="357" spans="1:14" x14ac:dyDescent="0.25">
      <c r="A357" s="196" t="s">
        <v>336</v>
      </c>
      <c r="B357" s="148">
        <v>45069</v>
      </c>
      <c r="C357" s="52" t="s">
        <v>464</v>
      </c>
      <c r="D357" s="52" t="s">
        <v>35</v>
      </c>
      <c r="E357" s="147">
        <v>182</v>
      </c>
      <c r="F357" s="148">
        <v>45071</v>
      </c>
      <c r="G357" s="203">
        <v>45251</v>
      </c>
      <c r="H357" s="149">
        <v>80000000000</v>
      </c>
      <c r="I357" s="163">
        <v>2.2999999999999998</v>
      </c>
      <c r="J357" s="171">
        <v>144200000000</v>
      </c>
      <c r="K357" s="156">
        <v>2.69</v>
      </c>
      <c r="L357" s="156">
        <v>6.5100000000000007</v>
      </c>
      <c r="M357" s="149">
        <v>80000000000</v>
      </c>
      <c r="N357" s="156">
        <v>6.0600000000000005</v>
      </c>
    </row>
    <row r="358" spans="1:14" x14ac:dyDescent="0.25">
      <c r="A358" s="196" t="s">
        <v>336</v>
      </c>
      <c r="B358" s="148">
        <v>45069</v>
      </c>
      <c r="C358" s="52" t="s">
        <v>464</v>
      </c>
      <c r="D358" s="52" t="s">
        <v>35</v>
      </c>
      <c r="E358" s="147">
        <v>364</v>
      </c>
      <c r="F358" s="148">
        <v>45071</v>
      </c>
      <c r="G358" s="203">
        <v>45433</v>
      </c>
      <c r="H358" s="149">
        <v>20000000000</v>
      </c>
      <c r="I358" s="165">
        <v>2.5</v>
      </c>
      <c r="J358" s="171">
        <v>30000000000</v>
      </c>
      <c r="K358" s="156">
        <v>2.71</v>
      </c>
      <c r="L358" s="156">
        <v>6.5100000000000007</v>
      </c>
      <c r="M358" s="149">
        <v>20000000000</v>
      </c>
      <c r="N358" s="156">
        <v>6.5100000000000007</v>
      </c>
    </row>
    <row r="359" spans="1:14" x14ac:dyDescent="0.25">
      <c r="A359" s="196" t="s">
        <v>337</v>
      </c>
      <c r="B359" s="148">
        <v>45083</v>
      </c>
      <c r="C359" s="52" t="s">
        <v>464</v>
      </c>
      <c r="D359" s="52" t="s">
        <v>35</v>
      </c>
      <c r="E359" s="147">
        <v>91</v>
      </c>
      <c r="F359" s="148">
        <v>45085</v>
      </c>
      <c r="G359" s="203">
        <v>45174</v>
      </c>
      <c r="H359" s="149">
        <v>20000000000</v>
      </c>
      <c r="I359" s="163">
        <v>2.1</v>
      </c>
      <c r="J359" s="173">
        <v>76200000000</v>
      </c>
      <c r="K359" s="150">
        <v>3.95</v>
      </c>
      <c r="L359" s="150">
        <v>6.01</v>
      </c>
      <c r="M359" s="149">
        <v>20000000000</v>
      </c>
      <c r="N359" s="150">
        <v>5.75</v>
      </c>
    </row>
    <row r="360" spans="1:14" x14ac:dyDescent="0.25">
      <c r="A360" s="196" t="s">
        <v>337</v>
      </c>
      <c r="B360" s="148">
        <v>45083</v>
      </c>
      <c r="C360" s="52" t="s">
        <v>464</v>
      </c>
      <c r="D360" s="52" t="s">
        <v>35</v>
      </c>
      <c r="E360" s="147">
        <v>182</v>
      </c>
      <c r="F360" s="148">
        <v>45085</v>
      </c>
      <c r="G360" s="203">
        <v>45265</v>
      </c>
      <c r="H360" s="149">
        <v>80000000000</v>
      </c>
      <c r="I360" s="163">
        <v>2.2999999999999998</v>
      </c>
      <c r="J360" s="171">
        <v>108200000000</v>
      </c>
      <c r="K360" s="156">
        <v>2.85</v>
      </c>
      <c r="L360" s="156">
        <v>6.5500000000000007</v>
      </c>
      <c r="M360" s="149">
        <v>80000000000</v>
      </c>
      <c r="N360" s="156">
        <v>6.5100000000000007</v>
      </c>
    </row>
    <row r="361" spans="1:14" x14ac:dyDescent="0.25">
      <c r="A361" s="196" t="s">
        <v>337</v>
      </c>
      <c r="B361" s="148">
        <v>45083</v>
      </c>
      <c r="C361" s="52" t="s">
        <v>464</v>
      </c>
      <c r="D361" s="52" t="s">
        <v>35</v>
      </c>
      <c r="E361" s="147">
        <v>364</v>
      </c>
      <c r="F361" s="148">
        <v>45085</v>
      </c>
      <c r="G361" s="203">
        <v>45447</v>
      </c>
      <c r="H361" s="149">
        <v>25000000000</v>
      </c>
      <c r="I361" s="165">
        <v>2.5</v>
      </c>
      <c r="J361" s="171">
        <v>30000000000</v>
      </c>
      <c r="K361" s="156">
        <v>2.9000000000000004</v>
      </c>
      <c r="L361" s="156">
        <v>3.1</v>
      </c>
      <c r="M361" s="149">
        <v>5000000000</v>
      </c>
      <c r="N361" s="156">
        <v>2.9000000000000004</v>
      </c>
    </row>
    <row r="362" spans="1:14" x14ac:dyDescent="0.25">
      <c r="A362" s="196" t="s">
        <v>338</v>
      </c>
      <c r="B362" s="148">
        <v>45097</v>
      </c>
      <c r="C362" s="52" t="s">
        <v>464</v>
      </c>
      <c r="D362" s="52" t="s">
        <v>35</v>
      </c>
      <c r="E362" s="147">
        <v>91</v>
      </c>
      <c r="F362" s="148">
        <v>45099</v>
      </c>
      <c r="G362" s="203">
        <v>45188</v>
      </c>
      <c r="H362" s="149">
        <v>20000000000</v>
      </c>
      <c r="I362" s="163">
        <v>2.1</v>
      </c>
      <c r="J362" s="173">
        <v>52200000000</v>
      </c>
      <c r="K362" s="150">
        <v>3.95</v>
      </c>
      <c r="L362" s="150">
        <v>6.1899999999999995</v>
      </c>
      <c r="M362" s="149">
        <v>20000000000</v>
      </c>
      <c r="N362" s="150">
        <v>5.99</v>
      </c>
    </row>
    <row r="363" spans="1:14" x14ac:dyDescent="0.25">
      <c r="A363" s="196" t="s">
        <v>338</v>
      </c>
      <c r="B363" s="148">
        <v>45097</v>
      </c>
      <c r="C363" s="52" t="s">
        <v>464</v>
      </c>
      <c r="D363" s="52" t="s">
        <v>35</v>
      </c>
      <c r="E363" s="147">
        <v>182</v>
      </c>
      <c r="F363" s="148">
        <v>45099</v>
      </c>
      <c r="G363" s="203">
        <v>45279</v>
      </c>
      <c r="H363" s="149">
        <v>70000000000</v>
      </c>
      <c r="I363" s="163">
        <v>2.2999999999999998</v>
      </c>
      <c r="J363" s="171">
        <v>145000000000</v>
      </c>
      <c r="K363" s="156">
        <v>3.95</v>
      </c>
      <c r="L363" s="156">
        <v>6.75</v>
      </c>
      <c r="M363" s="149">
        <v>70000000000</v>
      </c>
      <c r="N363" s="156">
        <v>6.59</v>
      </c>
    </row>
    <row r="364" spans="1:14" x14ac:dyDescent="0.25">
      <c r="A364" s="196" t="s">
        <v>338</v>
      </c>
      <c r="B364" s="148">
        <v>45097</v>
      </c>
      <c r="C364" s="52" t="s">
        <v>464</v>
      </c>
      <c r="D364" s="52" t="s">
        <v>35</v>
      </c>
      <c r="E364" s="147">
        <v>364</v>
      </c>
      <c r="F364" s="148">
        <v>45099</v>
      </c>
      <c r="G364" s="203">
        <v>45461</v>
      </c>
      <c r="H364" s="149">
        <v>20000000000</v>
      </c>
      <c r="I364" s="165">
        <v>2.5</v>
      </c>
      <c r="J364" s="171">
        <v>36000000000</v>
      </c>
      <c r="K364" s="156">
        <v>2.5</v>
      </c>
      <c r="L364" s="156">
        <v>3</v>
      </c>
      <c r="M364" s="149">
        <v>20000000000</v>
      </c>
      <c r="N364" s="156">
        <v>2.5499999999999998</v>
      </c>
    </row>
    <row r="365" spans="1:14" x14ac:dyDescent="0.25">
      <c r="A365" s="196" t="s">
        <v>339</v>
      </c>
      <c r="B365" s="148">
        <v>45111</v>
      </c>
      <c r="C365" s="52" t="s">
        <v>464</v>
      </c>
      <c r="D365" s="52" t="s">
        <v>35</v>
      </c>
      <c r="E365" s="147">
        <v>91</v>
      </c>
      <c r="F365" s="148">
        <v>45113</v>
      </c>
      <c r="G365" s="203">
        <v>45202</v>
      </c>
      <c r="H365" s="149">
        <v>15000000000</v>
      </c>
      <c r="I365" s="163">
        <v>2.1</v>
      </c>
      <c r="J365" s="173">
        <v>18200000000</v>
      </c>
      <c r="K365" s="150">
        <v>3.95</v>
      </c>
      <c r="L365" s="150">
        <v>6.1899999999999995</v>
      </c>
      <c r="M365" s="149">
        <v>15000000000</v>
      </c>
      <c r="N365" s="150">
        <v>6.05</v>
      </c>
    </row>
    <row r="366" spans="1:14" x14ac:dyDescent="0.25">
      <c r="A366" s="196" t="s">
        <v>339</v>
      </c>
      <c r="B366" s="148">
        <v>45111</v>
      </c>
      <c r="C366" s="52" t="s">
        <v>464</v>
      </c>
      <c r="D366" s="52" t="s">
        <v>35</v>
      </c>
      <c r="E366" s="147">
        <v>182</v>
      </c>
      <c r="F366" s="148">
        <v>45113</v>
      </c>
      <c r="G366" s="203">
        <v>45293</v>
      </c>
      <c r="H366" s="149">
        <v>70000000000</v>
      </c>
      <c r="I366" s="163">
        <v>2.2999999999999998</v>
      </c>
      <c r="J366" s="171">
        <v>85200000000</v>
      </c>
      <c r="K366" s="156">
        <v>3.95</v>
      </c>
      <c r="L366" s="156">
        <v>6.77</v>
      </c>
      <c r="M366" s="149">
        <v>70000000000</v>
      </c>
      <c r="N366" s="156">
        <v>4</v>
      </c>
    </row>
    <row r="367" spans="1:14" x14ac:dyDescent="0.25">
      <c r="A367" s="196" t="s">
        <v>339</v>
      </c>
      <c r="B367" s="148">
        <v>45111</v>
      </c>
      <c r="C367" s="52" t="s">
        <v>464</v>
      </c>
      <c r="D367" s="52" t="s">
        <v>35</v>
      </c>
      <c r="E367" s="147">
        <v>364</v>
      </c>
      <c r="F367" s="148">
        <v>45113</v>
      </c>
      <c r="G367" s="203">
        <v>45475</v>
      </c>
      <c r="H367" s="149">
        <v>15000000000</v>
      </c>
      <c r="I367" s="165">
        <v>2.5</v>
      </c>
      <c r="J367" s="171">
        <v>15000000000</v>
      </c>
      <c r="K367" s="156">
        <v>2.5499999999999998</v>
      </c>
      <c r="L367" s="156">
        <v>2.5499999999999998</v>
      </c>
      <c r="M367" s="149">
        <v>15000000000</v>
      </c>
      <c r="N367" s="156">
        <v>2.5499999999999998</v>
      </c>
    </row>
    <row r="368" spans="1:14" x14ac:dyDescent="0.25">
      <c r="A368" s="196" t="s">
        <v>340</v>
      </c>
      <c r="B368" s="148">
        <v>45132</v>
      </c>
      <c r="C368" s="52" t="s">
        <v>464</v>
      </c>
      <c r="D368" s="52" t="s">
        <v>35</v>
      </c>
      <c r="E368" s="147">
        <v>91</v>
      </c>
      <c r="F368" s="148">
        <v>45134</v>
      </c>
      <c r="G368" s="203">
        <v>45223</v>
      </c>
      <c r="H368" s="149">
        <v>15000000000</v>
      </c>
      <c r="I368" s="163">
        <v>2.1</v>
      </c>
      <c r="J368" s="173">
        <v>9200000000</v>
      </c>
      <c r="K368" s="150">
        <v>4.2</v>
      </c>
      <c r="L368" s="150">
        <v>5.75</v>
      </c>
      <c r="M368" s="149">
        <v>9200000000</v>
      </c>
      <c r="N368" s="150">
        <v>4.2</v>
      </c>
    </row>
    <row r="369" spans="1:14" x14ac:dyDescent="0.25">
      <c r="A369" s="196" t="s">
        <v>340</v>
      </c>
      <c r="B369" s="148">
        <v>45132</v>
      </c>
      <c r="C369" s="52" t="s">
        <v>464</v>
      </c>
      <c r="D369" s="52" t="s">
        <v>35</v>
      </c>
      <c r="E369" s="147">
        <v>182</v>
      </c>
      <c r="F369" s="148">
        <v>45134</v>
      </c>
      <c r="G369" s="203">
        <v>45314</v>
      </c>
      <c r="H369" s="149">
        <v>60000000000</v>
      </c>
      <c r="I369" s="163">
        <v>2.2999999999999998</v>
      </c>
      <c r="J369" s="171">
        <v>84200000000</v>
      </c>
      <c r="K369" s="156">
        <v>2.5499999999999998</v>
      </c>
      <c r="L369" s="156">
        <v>6.77</v>
      </c>
      <c r="M369" s="149">
        <v>60000000000</v>
      </c>
      <c r="N369" s="156">
        <v>5.25</v>
      </c>
    </row>
    <row r="370" spans="1:14" x14ac:dyDescent="0.25">
      <c r="A370" s="196" t="s">
        <v>340</v>
      </c>
      <c r="B370" s="148">
        <v>45132</v>
      </c>
      <c r="C370" s="52" t="s">
        <v>464</v>
      </c>
      <c r="D370" s="52" t="s">
        <v>35</v>
      </c>
      <c r="E370" s="147">
        <v>364</v>
      </c>
      <c r="F370" s="148">
        <v>45134</v>
      </c>
      <c r="G370" s="203">
        <v>45496</v>
      </c>
      <c r="H370" s="149">
        <v>15000000000</v>
      </c>
      <c r="I370" s="165">
        <v>2.5</v>
      </c>
      <c r="J370" s="171">
        <v>15000000000</v>
      </c>
      <c r="K370" s="156">
        <v>2.5499999999999998</v>
      </c>
      <c r="L370" s="156">
        <v>2.5499999999999998</v>
      </c>
      <c r="M370" s="149">
        <v>15000000000</v>
      </c>
      <c r="N370" s="156">
        <v>2.5499999999999998</v>
      </c>
    </row>
    <row r="371" spans="1:14" x14ac:dyDescent="0.25">
      <c r="A371" s="196" t="s">
        <v>341</v>
      </c>
      <c r="B371" s="148">
        <v>45139</v>
      </c>
      <c r="C371" s="52" t="s">
        <v>464</v>
      </c>
      <c r="D371" s="52" t="s">
        <v>35</v>
      </c>
      <c r="E371" s="147">
        <v>7</v>
      </c>
      <c r="F371" s="148">
        <v>45141</v>
      </c>
      <c r="G371" s="203">
        <v>45146</v>
      </c>
      <c r="H371" s="149">
        <v>10000000000</v>
      </c>
      <c r="I371" s="163">
        <v>2</v>
      </c>
      <c r="J371" s="172"/>
      <c r="K371" s="150"/>
      <c r="L371" s="150"/>
      <c r="M371" s="155"/>
      <c r="N371" s="150"/>
    </row>
    <row r="372" spans="1:14" x14ac:dyDescent="0.25">
      <c r="A372" s="196" t="s">
        <v>342</v>
      </c>
      <c r="B372" s="148">
        <v>45148</v>
      </c>
      <c r="C372" s="52" t="s">
        <v>464</v>
      </c>
      <c r="D372" s="52" t="s">
        <v>35</v>
      </c>
      <c r="E372" s="147">
        <v>91</v>
      </c>
      <c r="F372" s="148">
        <v>45150</v>
      </c>
      <c r="G372" s="203">
        <v>45239</v>
      </c>
      <c r="H372" s="149">
        <v>15000000000</v>
      </c>
      <c r="I372" s="163">
        <v>2.1</v>
      </c>
      <c r="J372" s="173">
        <v>20200000000</v>
      </c>
      <c r="K372" s="150">
        <v>5</v>
      </c>
      <c r="L372" s="150">
        <v>5.8500000000000005</v>
      </c>
      <c r="M372" s="149">
        <v>15000000000</v>
      </c>
      <c r="N372" s="150">
        <v>5.25</v>
      </c>
    </row>
    <row r="373" spans="1:14" x14ac:dyDescent="0.25">
      <c r="A373" s="196" t="s">
        <v>342</v>
      </c>
      <c r="B373" s="148">
        <v>45148</v>
      </c>
      <c r="C373" s="52" t="s">
        <v>464</v>
      </c>
      <c r="D373" s="52" t="s">
        <v>35</v>
      </c>
      <c r="E373" s="147">
        <v>182</v>
      </c>
      <c r="F373" s="148">
        <v>45150</v>
      </c>
      <c r="G373" s="203">
        <v>45330</v>
      </c>
      <c r="H373" s="149">
        <v>60000000000</v>
      </c>
      <c r="I373" s="163">
        <v>2.2999999999999998</v>
      </c>
      <c r="J373" s="171">
        <v>122400000000</v>
      </c>
      <c r="K373" s="150">
        <v>2.5499999999999998</v>
      </c>
      <c r="L373" s="156">
        <v>6.77</v>
      </c>
      <c r="M373" s="149">
        <v>60000000000</v>
      </c>
      <c r="N373" s="150">
        <v>6</v>
      </c>
    </row>
    <row r="374" spans="1:14" x14ac:dyDescent="0.25">
      <c r="A374" s="196" t="s">
        <v>342</v>
      </c>
      <c r="B374" s="148">
        <v>45148</v>
      </c>
      <c r="C374" s="52" t="s">
        <v>464</v>
      </c>
      <c r="D374" s="52" t="s">
        <v>35</v>
      </c>
      <c r="E374" s="147">
        <v>364</v>
      </c>
      <c r="F374" s="148">
        <v>45150</v>
      </c>
      <c r="G374" s="203">
        <v>45512</v>
      </c>
      <c r="H374" s="152">
        <v>15000000000</v>
      </c>
      <c r="I374" s="165">
        <v>2.5</v>
      </c>
      <c r="J374" s="169">
        <v>10000000000</v>
      </c>
      <c r="K374" s="153">
        <v>2.5499999999999998</v>
      </c>
      <c r="L374" s="153">
        <v>2.5499999999999998</v>
      </c>
      <c r="M374" s="152">
        <v>10000000000</v>
      </c>
      <c r="N374" s="153">
        <v>2.5499999999999998</v>
      </c>
    </row>
    <row r="375" spans="1:14" x14ac:dyDescent="0.25">
      <c r="A375" s="196" t="s">
        <v>343</v>
      </c>
      <c r="B375" s="198">
        <v>45153</v>
      </c>
      <c r="C375" s="52" t="s">
        <v>464</v>
      </c>
      <c r="D375" s="52" t="s">
        <v>35</v>
      </c>
      <c r="E375" s="147">
        <v>7</v>
      </c>
      <c r="F375" s="148">
        <v>45155</v>
      </c>
      <c r="G375" s="203">
        <v>45160</v>
      </c>
      <c r="H375" s="152">
        <v>20000000000</v>
      </c>
      <c r="I375" s="163">
        <v>1.7500000000000002</v>
      </c>
      <c r="J375" s="169">
        <v>5000000000</v>
      </c>
      <c r="K375" s="153">
        <v>2.5499999999999998</v>
      </c>
      <c r="L375" s="153">
        <v>2.5499999999999998</v>
      </c>
      <c r="M375" s="152">
        <v>5000000000</v>
      </c>
      <c r="N375" s="153">
        <v>2.5499999999999998</v>
      </c>
    </row>
    <row r="376" spans="1:14" x14ac:dyDescent="0.25">
      <c r="A376" s="196" t="s">
        <v>344</v>
      </c>
      <c r="B376" s="198">
        <v>45160</v>
      </c>
      <c r="C376" s="52" t="s">
        <v>464</v>
      </c>
      <c r="D376" s="52" t="s">
        <v>35</v>
      </c>
      <c r="E376" s="147">
        <v>7</v>
      </c>
      <c r="F376" s="148">
        <v>45162</v>
      </c>
      <c r="G376" s="203">
        <v>45167</v>
      </c>
      <c r="H376" s="152">
        <v>20000000000</v>
      </c>
      <c r="I376" s="166">
        <v>1.7500000000000002</v>
      </c>
      <c r="J376" s="169">
        <v>5000000000</v>
      </c>
      <c r="K376" s="160">
        <v>2</v>
      </c>
      <c r="L376" s="160">
        <v>2</v>
      </c>
      <c r="M376" s="152">
        <v>5000000000</v>
      </c>
      <c r="N376" s="160">
        <v>2</v>
      </c>
    </row>
    <row r="377" spans="1:14" x14ac:dyDescent="0.25">
      <c r="A377" s="196" t="s">
        <v>345</v>
      </c>
      <c r="B377" s="198">
        <v>45160</v>
      </c>
      <c r="C377" s="52" t="s">
        <v>464</v>
      </c>
      <c r="D377" s="52" t="s">
        <v>35</v>
      </c>
      <c r="E377" s="147">
        <v>91</v>
      </c>
      <c r="F377" s="148">
        <v>45162</v>
      </c>
      <c r="G377" s="203">
        <v>45251</v>
      </c>
      <c r="H377" s="149">
        <v>15000000000</v>
      </c>
      <c r="I377" s="163">
        <v>2.1</v>
      </c>
      <c r="J377" s="173">
        <v>15000000000</v>
      </c>
      <c r="K377" s="150">
        <v>5.3</v>
      </c>
      <c r="L377" s="150">
        <v>5.5</v>
      </c>
      <c r="M377" s="149">
        <v>15000000000</v>
      </c>
      <c r="N377" s="150">
        <v>5.3</v>
      </c>
    </row>
    <row r="378" spans="1:14" x14ac:dyDescent="0.25">
      <c r="A378" s="196" t="s">
        <v>345</v>
      </c>
      <c r="B378" s="198">
        <v>45160</v>
      </c>
      <c r="C378" s="52" t="s">
        <v>464</v>
      </c>
      <c r="D378" s="52" t="s">
        <v>35</v>
      </c>
      <c r="E378" s="147">
        <v>182</v>
      </c>
      <c r="F378" s="148">
        <v>45162</v>
      </c>
      <c r="G378" s="203">
        <v>45342</v>
      </c>
      <c r="H378" s="149">
        <v>60000000000</v>
      </c>
      <c r="I378" s="163">
        <v>2.2999999999999998</v>
      </c>
      <c r="J378" s="171">
        <v>44000000000</v>
      </c>
      <c r="K378" s="156">
        <v>5.5</v>
      </c>
      <c r="L378" s="156">
        <v>6.77</v>
      </c>
      <c r="M378" s="149">
        <v>44000000000</v>
      </c>
      <c r="N378" s="156">
        <v>5.5</v>
      </c>
    </row>
    <row r="379" spans="1:14" x14ac:dyDescent="0.25">
      <c r="A379" s="196" t="s">
        <v>345</v>
      </c>
      <c r="B379" s="198">
        <v>45160</v>
      </c>
      <c r="C379" s="52" t="s">
        <v>464</v>
      </c>
      <c r="D379" s="52" t="s">
        <v>35</v>
      </c>
      <c r="E379" s="147">
        <v>364</v>
      </c>
      <c r="F379" s="148">
        <v>45162</v>
      </c>
      <c r="G379" s="203">
        <v>45524</v>
      </c>
      <c r="H379" s="149">
        <v>15000000000</v>
      </c>
      <c r="I379" s="165">
        <v>2.5</v>
      </c>
      <c r="J379" s="172"/>
      <c r="K379" s="156"/>
      <c r="L379" s="156"/>
      <c r="M379" s="155"/>
      <c r="N379" s="156"/>
    </row>
    <row r="380" spans="1:14" x14ac:dyDescent="0.25">
      <c r="A380" s="196" t="s">
        <v>346</v>
      </c>
      <c r="B380" s="198">
        <v>45167</v>
      </c>
      <c r="C380" s="52" t="s">
        <v>464</v>
      </c>
      <c r="D380" s="52" t="s">
        <v>35</v>
      </c>
      <c r="E380" s="147">
        <v>7</v>
      </c>
      <c r="F380" s="148">
        <v>45169</v>
      </c>
      <c r="G380" s="203">
        <v>45174</v>
      </c>
      <c r="H380" s="152">
        <v>5000000000</v>
      </c>
      <c r="I380" s="166">
        <v>1.7500000000000002</v>
      </c>
      <c r="J380" s="175"/>
      <c r="K380" s="160"/>
      <c r="L380" s="160"/>
      <c r="M380" s="161"/>
      <c r="N380" s="160"/>
    </row>
    <row r="381" spans="1:14" x14ac:dyDescent="0.25">
      <c r="A381" s="196" t="s">
        <v>347</v>
      </c>
      <c r="B381" s="148">
        <v>45174</v>
      </c>
      <c r="C381" s="52" t="s">
        <v>464</v>
      </c>
      <c r="D381" s="52" t="s">
        <v>35</v>
      </c>
      <c r="E381" s="147">
        <v>7</v>
      </c>
      <c r="F381" s="148">
        <v>45176</v>
      </c>
      <c r="G381" s="203">
        <v>45181</v>
      </c>
      <c r="H381" s="149">
        <v>5000000000</v>
      </c>
      <c r="I381" s="165">
        <v>1.7500000000000002</v>
      </c>
      <c r="J381" s="171">
        <v>5000000000</v>
      </c>
      <c r="K381" s="156">
        <v>2.1</v>
      </c>
      <c r="L381" s="156">
        <v>2.1</v>
      </c>
      <c r="M381" s="149">
        <v>5000000000</v>
      </c>
      <c r="N381" s="156">
        <v>2.1</v>
      </c>
    </row>
    <row r="382" spans="1:14" x14ac:dyDescent="0.25">
      <c r="A382" s="196" t="s">
        <v>348</v>
      </c>
      <c r="B382" s="148">
        <v>45174</v>
      </c>
      <c r="C382" s="52" t="s">
        <v>464</v>
      </c>
      <c r="D382" s="52" t="s">
        <v>35</v>
      </c>
      <c r="E382" s="147">
        <v>91</v>
      </c>
      <c r="F382" s="148">
        <v>45176</v>
      </c>
      <c r="G382" s="203">
        <v>45265</v>
      </c>
      <c r="H382" s="149">
        <v>10000000000</v>
      </c>
      <c r="I382" s="163">
        <v>2.1</v>
      </c>
      <c r="J382" s="173">
        <v>10000000000</v>
      </c>
      <c r="K382" s="150">
        <v>5.3</v>
      </c>
      <c r="L382" s="150">
        <v>5.3</v>
      </c>
      <c r="M382" s="149">
        <v>10000000000</v>
      </c>
      <c r="N382" s="150">
        <v>5.3</v>
      </c>
    </row>
    <row r="383" spans="1:14" x14ac:dyDescent="0.25">
      <c r="A383" s="196" t="s">
        <v>348</v>
      </c>
      <c r="B383" s="148">
        <v>45174</v>
      </c>
      <c r="C383" s="52" t="s">
        <v>464</v>
      </c>
      <c r="D383" s="52" t="s">
        <v>35</v>
      </c>
      <c r="E383" s="147">
        <v>182</v>
      </c>
      <c r="F383" s="148">
        <v>45176</v>
      </c>
      <c r="G383" s="203">
        <v>45356</v>
      </c>
      <c r="H383" s="149">
        <v>35000000000</v>
      </c>
      <c r="I383" s="163">
        <v>2.2999999999999998</v>
      </c>
      <c r="J383" s="171">
        <v>51000000000</v>
      </c>
      <c r="K383" s="156">
        <v>2.5</v>
      </c>
      <c r="L383" s="156">
        <v>6.05</v>
      </c>
      <c r="M383" s="149">
        <v>35000000000</v>
      </c>
      <c r="N383" s="156">
        <v>2.5</v>
      </c>
    </row>
    <row r="384" spans="1:14" x14ac:dyDescent="0.25">
      <c r="A384" s="196" t="s">
        <v>348</v>
      </c>
      <c r="B384" s="148">
        <v>45174</v>
      </c>
      <c r="C384" s="52" t="s">
        <v>464</v>
      </c>
      <c r="D384" s="52" t="s">
        <v>35</v>
      </c>
      <c r="E384" s="147">
        <v>364</v>
      </c>
      <c r="F384" s="148">
        <v>45176</v>
      </c>
      <c r="G384" s="203">
        <v>45538</v>
      </c>
      <c r="H384" s="149">
        <v>10000000000</v>
      </c>
      <c r="I384" s="165">
        <v>2.5</v>
      </c>
      <c r="J384" s="171">
        <v>8000000000</v>
      </c>
      <c r="K384" s="156">
        <v>2.5</v>
      </c>
      <c r="L384" s="156">
        <v>2.5</v>
      </c>
      <c r="M384" s="149">
        <v>8000000000</v>
      </c>
      <c r="N384" s="156">
        <v>2.5</v>
      </c>
    </row>
    <row r="385" spans="1:14" x14ac:dyDescent="0.25">
      <c r="A385" s="196" t="s">
        <v>349</v>
      </c>
      <c r="B385" s="148">
        <v>45181</v>
      </c>
      <c r="C385" s="52" t="s">
        <v>464</v>
      </c>
      <c r="D385" s="52" t="s">
        <v>35</v>
      </c>
      <c r="E385" s="147">
        <v>7</v>
      </c>
      <c r="F385" s="148">
        <v>45183</v>
      </c>
      <c r="G385" s="203">
        <v>45188</v>
      </c>
      <c r="H385" s="149">
        <v>10000000000</v>
      </c>
      <c r="I385" s="165">
        <v>1.7500000000000002</v>
      </c>
      <c r="J385" s="172"/>
      <c r="K385" s="156"/>
      <c r="L385" s="156"/>
      <c r="M385" s="155"/>
      <c r="N385" s="156"/>
    </row>
    <row r="386" spans="1:14" x14ac:dyDescent="0.25">
      <c r="A386" s="196" t="s">
        <v>349</v>
      </c>
      <c r="B386" s="148">
        <v>45181</v>
      </c>
      <c r="C386" s="52" t="s">
        <v>464</v>
      </c>
      <c r="D386" s="52" t="s">
        <v>35</v>
      </c>
      <c r="E386" s="147">
        <v>91</v>
      </c>
      <c r="F386" s="148">
        <v>45183</v>
      </c>
      <c r="G386" s="203">
        <v>45272</v>
      </c>
      <c r="H386" s="149">
        <v>10000000000</v>
      </c>
      <c r="I386" s="163">
        <v>2.1</v>
      </c>
      <c r="J386" s="170"/>
      <c r="K386" s="150"/>
      <c r="L386" s="150"/>
      <c r="M386" s="155"/>
      <c r="N386" s="150"/>
    </row>
    <row r="387" spans="1:14" x14ac:dyDescent="0.25">
      <c r="A387" s="196" t="s">
        <v>349</v>
      </c>
      <c r="B387" s="148">
        <v>45181</v>
      </c>
      <c r="C387" s="52" t="s">
        <v>464</v>
      </c>
      <c r="D387" s="52" t="s">
        <v>35</v>
      </c>
      <c r="E387" s="147">
        <v>182</v>
      </c>
      <c r="F387" s="148">
        <v>45183</v>
      </c>
      <c r="G387" s="203">
        <v>45363</v>
      </c>
      <c r="H387" s="149">
        <v>35000000000</v>
      </c>
      <c r="I387" s="163">
        <v>2.2999999999999998</v>
      </c>
      <c r="J387" s="171">
        <v>46600000000</v>
      </c>
      <c r="K387" s="156">
        <v>2.35</v>
      </c>
      <c r="L387" s="156">
        <v>6.75</v>
      </c>
      <c r="M387" s="149">
        <v>35000000000</v>
      </c>
      <c r="N387" s="156">
        <v>5.6000000000000005</v>
      </c>
    </row>
    <row r="388" spans="1:14" x14ac:dyDescent="0.25">
      <c r="A388" s="196" t="s">
        <v>349</v>
      </c>
      <c r="B388" s="148">
        <v>45181</v>
      </c>
      <c r="C388" s="52" t="s">
        <v>464</v>
      </c>
      <c r="D388" s="52" t="s">
        <v>35</v>
      </c>
      <c r="E388" s="147">
        <v>364</v>
      </c>
      <c r="F388" s="148">
        <v>45183</v>
      </c>
      <c r="G388" s="203">
        <v>45545</v>
      </c>
      <c r="H388" s="149">
        <v>5000000000</v>
      </c>
      <c r="I388" s="165">
        <v>2.5</v>
      </c>
      <c r="J388" s="172"/>
      <c r="K388" s="156"/>
      <c r="L388" s="156"/>
      <c r="M388" s="155"/>
      <c r="N388" s="156"/>
    </row>
    <row r="389" spans="1:14" x14ac:dyDescent="0.25">
      <c r="A389" s="196" t="s">
        <v>350</v>
      </c>
      <c r="B389" s="148">
        <v>45188</v>
      </c>
      <c r="C389" s="52" t="s">
        <v>464</v>
      </c>
      <c r="D389" s="52" t="s">
        <v>35</v>
      </c>
      <c r="E389" s="147">
        <v>7</v>
      </c>
      <c r="F389" s="148">
        <v>45190</v>
      </c>
      <c r="G389" s="203">
        <v>45195</v>
      </c>
      <c r="H389" s="149">
        <v>10000000000</v>
      </c>
      <c r="I389" s="165">
        <v>1.7500000000000002</v>
      </c>
      <c r="J389" s="172"/>
      <c r="K389" s="156"/>
      <c r="L389" s="156"/>
      <c r="M389" s="155"/>
      <c r="N389" s="156"/>
    </row>
    <row r="390" spans="1:14" x14ac:dyDescent="0.25">
      <c r="A390" s="196" t="s">
        <v>350</v>
      </c>
      <c r="B390" s="148">
        <v>45188</v>
      </c>
      <c r="C390" s="52" t="s">
        <v>464</v>
      </c>
      <c r="D390" s="52" t="s">
        <v>35</v>
      </c>
      <c r="E390" s="147">
        <v>91</v>
      </c>
      <c r="F390" s="148">
        <v>45190</v>
      </c>
      <c r="G390" s="203">
        <v>45279</v>
      </c>
      <c r="H390" s="149">
        <v>10000000000</v>
      </c>
      <c r="I390" s="163">
        <v>2.1</v>
      </c>
      <c r="J390" s="173">
        <v>8000000000</v>
      </c>
      <c r="K390" s="150">
        <v>2.5</v>
      </c>
      <c r="L390" s="150">
        <v>2.5</v>
      </c>
      <c r="M390" s="149">
        <v>8000000000</v>
      </c>
      <c r="N390" s="150">
        <v>2.5</v>
      </c>
    </row>
    <row r="391" spans="1:14" x14ac:dyDescent="0.25">
      <c r="A391" s="196" t="s">
        <v>350</v>
      </c>
      <c r="B391" s="148">
        <v>45188</v>
      </c>
      <c r="C391" s="52" t="s">
        <v>464</v>
      </c>
      <c r="D391" s="52" t="s">
        <v>35</v>
      </c>
      <c r="E391" s="147">
        <v>182</v>
      </c>
      <c r="F391" s="148">
        <v>45190</v>
      </c>
      <c r="G391" s="203">
        <v>45370</v>
      </c>
      <c r="H391" s="149">
        <v>30000000000</v>
      </c>
      <c r="I391" s="163">
        <v>2.2999999999999998</v>
      </c>
      <c r="J391" s="171">
        <v>30000000000</v>
      </c>
      <c r="K391" s="156">
        <v>4</v>
      </c>
      <c r="L391" s="156">
        <v>5.63</v>
      </c>
      <c r="M391" s="149">
        <v>30000000000</v>
      </c>
      <c r="N391" s="156">
        <v>4</v>
      </c>
    </row>
    <row r="392" spans="1:14" x14ac:dyDescent="0.25">
      <c r="A392" s="196" t="s">
        <v>350</v>
      </c>
      <c r="B392" s="148">
        <v>45188</v>
      </c>
      <c r="C392" s="52" t="s">
        <v>464</v>
      </c>
      <c r="D392" s="52" t="s">
        <v>35</v>
      </c>
      <c r="E392" s="147">
        <v>364</v>
      </c>
      <c r="F392" s="148">
        <v>45190</v>
      </c>
      <c r="G392" s="203">
        <v>45552</v>
      </c>
      <c r="H392" s="149">
        <v>10000000000</v>
      </c>
      <c r="I392" s="165">
        <v>2.5</v>
      </c>
      <c r="J392" s="172"/>
      <c r="K392" s="156"/>
      <c r="L392" s="156"/>
      <c r="M392" s="155"/>
      <c r="N392" s="156"/>
    </row>
    <row r="393" spans="1:14" x14ac:dyDescent="0.25">
      <c r="A393" s="196" t="s">
        <v>351</v>
      </c>
      <c r="B393" s="148">
        <v>45195</v>
      </c>
      <c r="C393" s="52" t="s">
        <v>464</v>
      </c>
      <c r="D393" s="52" t="s">
        <v>35</v>
      </c>
      <c r="E393" s="147">
        <v>7</v>
      </c>
      <c r="F393" s="148">
        <v>45197</v>
      </c>
      <c r="G393" s="203">
        <v>45202</v>
      </c>
      <c r="H393" s="149">
        <v>10000000000</v>
      </c>
      <c r="I393" s="165">
        <v>1.7500000000000002</v>
      </c>
      <c r="J393" s="171">
        <v>8000000000</v>
      </c>
      <c r="K393" s="156">
        <v>2</v>
      </c>
      <c r="L393" s="156">
        <v>2</v>
      </c>
      <c r="M393" s="149">
        <v>8000000000</v>
      </c>
      <c r="N393" s="156">
        <v>2</v>
      </c>
    </row>
    <row r="394" spans="1:14" x14ac:dyDescent="0.25">
      <c r="A394" s="196" t="s">
        <v>351</v>
      </c>
      <c r="B394" s="148">
        <v>45195</v>
      </c>
      <c r="C394" s="52" t="s">
        <v>464</v>
      </c>
      <c r="D394" s="52" t="s">
        <v>35</v>
      </c>
      <c r="E394" s="147">
        <v>91</v>
      </c>
      <c r="F394" s="148">
        <v>45197</v>
      </c>
      <c r="G394" s="203">
        <v>45286</v>
      </c>
      <c r="H394" s="149">
        <v>10000000000</v>
      </c>
      <c r="I394" s="163">
        <v>2.1</v>
      </c>
      <c r="J394" s="173">
        <v>8000000000</v>
      </c>
      <c r="K394" s="150">
        <v>2.9000000000000004</v>
      </c>
      <c r="L394" s="150">
        <v>2.9000000000000004</v>
      </c>
      <c r="M394" s="149">
        <v>8000000000</v>
      </c>
      <c r="N394" s="150">
        <v>2.9000000000000004</v>
      </c>
    </row>
    <row r="395" spans="1:14" x14ac:dyDescent="0.25">
      <c r="A395" s="196" t="s">
        <v>351</v>
      </c>
      <c r="B395" s="148">
        <v>45195</v>
      </c>
      <c r="C395" s="52" t="s">
        <v>464</v>
      </c>
      <c r="D395" s="52" t="s">
        <v>35</v>
      </c>
      <c r="E395" s="147">
        <v>182</v>
      </c>
      <c r="F395" s="148">
        <v>45197</v>
      </c>
      <c r="G395" s="203">
        <v>45377</v>
      </c>
      <c r="H395" s="149">
        <v>30000000000</v>
      </c>
      <c r="I395" s="163">
        <v>2.2999999999999998</v>
      </c>
      <c r="J395" s="171">
        <v>52000000000</v>
      </c>
      <c r="K395" s="156">
        <v>2.2999999999999998</v>
      </c>
      <c r="L395" s="156">
        <v>5.7700000000000005</v>
      </c>
      <c r="M395" s="149">
        <v>30000000000</v>
      </c>
      <c r="N395" s="156">
        <v>5</v>
      </c>
    </row>
    <row r="396" spans="1:14" x14ac:dyDescent="0.25">
      <c r="A396" s="196" t="s">
        <v>351</v>
      </c>
      <c r="B396" s="148">
        <v>45195</v>
      </c>
      <c r="C396" s="52" t="s">
        <v>464</v>
      </c>
      <c r="D396" s="52" t="s">
        <v>35</v>
      </c>
      <c r="E396" s="147">
        <v>364</v>
      </c>
      <c r="F396" s="148">
        <v>45197</v>
      </c>
      <c r="G396" s="203">
        <v>45559</v>
      </c>
      <c r="H396" s="149">
        <v>10000000000</v>
      </c>
      <c r="I396" s="165">
        <v>2.5</v>
      </c>
      <c r="J396" s="172"/>
      <c r="K396" s="156"/>
      <c r="L396" s="156"/>
      <c r="M396" s="155"/>
      <c r="N396" s="156"/>
    </row>
    <row r="397" spans="1:14" x14ac:dyDescent="0.25">
      <c r="A397" s="196" t="s">
        <v>352</v>
      </c>
      <c r="B397" s="148">
        <v>45202</v>
      </c>
      <c r="C397" s="52" t="s">
        <v>464</v>
      </c>
      <c r="D397" s="52" t="s">
        <v>35</v>
      </c>
      <c r="E397" s="147">
        <v>7</v>
      </c>
      <c r="F397" s="148">
        <v>45204</v>
      </c>
      <c r="G397" s="203">
        <v>45209</v>
      </c>
      <c r="H397" s="149">
        <v>10000000000</v>
      </c>
      <c r="I397" s="165">
        <v>1.7500000000000002</v>
      </c>
      <c r="J397" s="172"/>
      <c r="K397" s="156"/>
      <c r="L397" s="156"/>
      <c r="M397" s="155"/>
      <c r="N397" s="156"/>
    </row>
    <row r="398" spans="1:14" x14ac:dyDescent="0.25">
      <c r="A398" s="196" t="s">
        <v>352</v>
      </c>
      <c r="B398" s="148">
        <v>45202</v>
      </c>
      <c r="C398" s="52" t="s">
        <v>464</v>
      </c>
      <c r="D398" s="52" t="s">
        <v>35</v>
      </c>
      <c r="E398" s="147">
        <v>91</v>
      </c>
      <c r="F398" s="148">
        <v>45204</v>
      </c>
      <c r="G398" s="203">
        <v>45293</v>
      </c>
      <c r="H398" s="149">
        <v>10000000000</v>
      </c>
      <c r="I398" s="163">
        <v>2.1</v>
      </c>
      <c r="J398" s="173">
        <v>8000000000</v>
      </c>
      <c r="K398" s="150">
        <v>2.1999999999999997</v>
      </c>
      <c r="L398" s="150">
        <v>2.1999999999999997</v>
      </c>
      <c r="M398" s="149">
        <v>8000000000</v>
      </c>
      <c r="N398" s="150">
        <v>2.1999999999999997</v>
      </c>
    </row>
    <row r="399" spans="1:14" x14ac:dyDescent="0.25">
      <c r="A399" s="196" t="s">
        <v>352</v>
      </c>
      <c r="B399" s="148">
        <v>45202</v>
      </c>
      <c r="C399" s="52" t="s">
        <v>464</v>
      </c>
      <c r="D399" s="52" t="s">
        <v>35</v>
      </c>
      <c r="E399" s="147">
        <v>182</v>
      </c>
      <c r="F399" s="148">
        <v>45204</v>
      </c>
      <c r="G399" s="203">
        <v>45384</v>
      </c>
      <c r="H399" s="149">
        <v>30000000000</v>
      </c>
      <c r="I399" s="163">
        <v>2.2999999999999998</v>
      </c>
      <c r="J399" s="171">
        <v>36000000000</v>
      </c>
      <c r="K399" s="156">
        <v>2.8000000000000003</v>
      </c>
      <c r="L399" s="156">
        <v>5</v>
      </c>
      <c r="M399" s="149">
        <v>30000000000</v>
      </c>
      <c r="N399" s="156">
        <v>4.8899999999999997</v>
      </c>
    </row>
    <row r="400" spans="1:14" x14ac:dyDescent="0.25">
      <c r="A400" s="196" t="s">
        <v>352</v>
      </c>
      <c r="B400" s="148">
        <v>45202</v>
      </c>
      <c r="C400" s="52" t="s">
        <v>464</v>
      </c>
      <c r="D400" s="52" t="s">
        <v>35</v>
      </c>
      <c r="E400" s="147">
        <v>364</v>
      </c>
      <c r="F400" s="148">
        <v>45204</v>
      </c>
      <c r="G400" s="203">
        <v>45566</v>
      </c>
      <c r="H400" s="149">
        <v>5000000000</v>
      </c>
      <c r="I400" s="165">
        <v>2.5</v>
      </c>
      <c r="J400" s="172"/>
      <c r="K400" s="156"/>
      <c r="L400" s="156"/>
      <c r="M400" s="155"/>
      <c r="N400" s="156"/>
    </row>
    <row r="401" spans="1:14" x14ac:dyDescent="0.25">
      <c r="A401" s="196" t="s">
        <v>353</v>
      </c>
      <c r="B401" s="148">
        <v>45209</v>
      </c>
      <c r="C401" s="52" t="s">
        <v>464</v>
      </c>
      <c r="D401" s="52" t="s">
        <v>35</v>
      </c>
      <c r="E401" s="147">
        <v>7</v>
      </c>
      <c r="F401" s="148">
        <v>45211</v>
      </c>
      <c r="G401" s="203">
        <v>45216</v>
      </c>
      <c r="H401" s="149">
        <v>10000000000</v>
      </c>
      <c r="I401" s="165">
        <v>1.7500000000000002</v>
      </c>
      <c r="J401" s="172"/>
      <c r="K401" s="156"/>
      <c r="L401" s="156"/>
      <c r="M401" s="155"/>
      <c r="N401" s="156"/>
    </row>
    <row r="402" spans="1:14" x14ac:dyDescent="0.25">
      <c r="A402" s="196" t="s">
        <v>353</v>
      </c>
      <c r="B402" s="148">
        <v>45209</v>
      </c>
      <c r="C402" s="52" t="s">
        <v>464</v>
      </c>
      <c r="D402" s="52" t="s">
        <v>35</v>
      </c>
      <c r="E402" s="147">
        <v>91</v>
      </c>
      <c r="F402" s="148">
        <v>45211</v>
      </c>
      <c r="G402" s="203">
        <v>45300</v>
      </c>
      <c r="H402" s="149">
        <v>10000000000</v>
      </c>
      <c r="I402" s="163">
        <v>2.1</v>
      </c>
      <c r="J402" s="173">
        <v>14000000000</v>
      </c>
      <c r="K402" s="150">
        <v>2.1999999999999997</v>
      </c>
      <c r="L402" s="150">
        <v>2.5</v>
      </c>
      <c r="M402" s="149">
        <v>10000000000</v>
      </c>
      <c r="N402" s="150">
        <v>2.1999999999999997</v>
      </c>
    </row>
    <row r="403" spans="1:14" x14ac:dyDescent="0.25">
      <c r="A403" s="196" t="s">
        <v>353</v>
      </c>
      <c r="B403" s="148">
        <v>45209</v>
      </c>
      <c r="C403" s="52" t="s">
        <v>464</v>
      </c>
      <c r="D403" s="52" t="s">
        <v>35</v>
      </c>
      <c r="E403" s="147">
        <v>182</v>
      </c>
      <c r="F403" s="148">
        <v>45211</v>
      </c>
      <c r="G403" s="203">
        <v>45391</v>
      </c>
      <c r="H403" s="149">
        <v>30000000000</v>
      </c>
      <c r="I403" s="163">
        <v>2.2999999999999998</v>
      </c>
      <c r="J403" s="171">
        <v>38000000000</v>
      </c>
      <c r="K403" s="156">
        <v>2.8000000000000003</v>
      </c>
      <c r="L403" s="156">
        <v>4.8899999999999997</v>
      </c>
      <c r="M403" s="149">
        <v>30000000000</v>
      </c>
      <c r="N403" s="156">
        <v>2.8000000000000003</v>
      </c>
    </row>
    <row r="404" spans="1:14" x14ac:dyDescent="0.25">
      <c r="A404" s="196" t="s">
        <v>353</v>
      </c>
      <c r="B404" s="148">
        <v>45209</v>
      </c>
      <c r="C404" s="52" t="s">
        <v>464</v>
      </c>
      <c r="D404" s="52" t="s">
        <v>35</v>
      </c>
      <c r="E404" s="147">
        <v>364</v>
      </c>
      <c r="F404" s="148">
        <v>45211</v>
      </c>
      <c r="G404" s="203">
        <v>45573</v>
      </c>
      <c r="H404" s="149">
        <v>5000000000</v>
      </c>
      <c r="I404" s="165">
        <v>2.5</v>
      </c>
      <c r="J404" s="172"/>
      <c r="K404" s="156"/>
      <c r="L404" s="156"/>
      <c r="M404" s="155"/>
      <c r="N404" s="156"/>
    </row>
    <row r="405" spans="1:14" x14ac:dyDescent="0.25">
      <c r="A405" s="196" t="s">
        <v>354</v>
      </c>
      <c r="B405" s="148">
        <v>45216</v>
      </c>
      <c r="C405" s="52" t="s">
        <v>464</v>
      </c>
      <c r="D405" s="52" t="s">
        <v>35</v>
      </c>
      <c r="E405" s="147">
        <v>7</v>
      </c>
      <c r="F405" s="148">
        <v>45218</v>
      </c>
      <c r="G405" s="203">
        <v>45223</v>
      </c>
      <c r="H405" s="149">
        <v>15000000000</v>
      </c>
      <c r="I405" s="165">
        <v>2.75</v>
      </c>
      <c r="J405" s="172"/>
      <c r="K405" s="156"/>
      <c r="L405" s="156"/>
      <c r="M405" s="155"/>
      <c r="N405" s="156"/>
    </row>
    <row r="406" spans="1:14" x14ac:dyDescent="0.25">
      <c r="A406" s="196" t="s">
        <v>354</v>
      </c>
      <c r="B406" s="148">
        <v>45216</v>
      </c>
      <c r="C406" s="52" t="s">
        <v>464</v>
      </c>
      <c r="D406" s="52" t="s">
        <v>35</v>
      </c>
      <c r="E406" s="147">
        <v>91</v>
      </c>
      <c r="F406" s="148">
        <v>45218</v>
      </c>
      <c r="G406" s="203">
        <v>45307</v>
      </c>
      <c r="H406" s="149">
        <v>10000000000</v>
      </c>
      <c r="I406" s="163">
        <v>3.1</v>
      </c>
      <c r="J406" s="173">
        <v>26000000000</v>
      </c>
      <c r="K406" s="150">
        <v>3.1</v>
      </c>
      <c r="L406" s="150">
        <v>3.2</v>
      </c>
      <c r="M406" s="149">
        <v>10000000000</v>
      </c>
      <c r="N406" s="150">
        <v>3.2</v>
      </c>
    </row>
    <row r="407" spans="1:14" x14ac:dyDescent="0.25">
      <c r="A407" s="196" t="s">
        <v>354</v>
      </c>
      <c r="B407" s="148">
        <v>45216</v>
      </c>
      <c r="C407" s="52" t="s">
        <v>464</v>
      </c>
      <c r="D407" s="52" t="s">
        <v>35</v>
      </c>
      <c r="E407" s="147">
        <v>182</v>
      </c>
      <c r="F407" s="148">
        <v>45218</v>
      </c>
      <c r="G407" s="203">
        <v>45398</v>
      </c>
      <c r="H407" s="149">
        <v>25000000000</v>
      </c>
      <c r="I407" s="163">
        <v>3.3000000000000003</v>
      </c>
      <c r="J407" s="171">
        <v>32000000000</v>
      </c>
      <c r="K407" s="156">
        <v>3.4000000000000004</v>
      </c>
      <c r="L407" s="156">
        <v>4.1099999999999994</v>
      </c>
      <c r="M407" s="149">
        <v>25000000000</v>
      </c>
      <c r="N407" s="156">
        <v>3.4000000000000004</v>
      </c>
    </row>
    <row r="408" spans="1:14" x14ac:dyDescent="0.25">
      <c r="A408" s="196" t="s">
        <v>354</v>
      </c>
      <c r="B408" s="148">
        <v>45216</v>
      </c>
      <c r="C408" s="52" t="s">
        <v>464</v>
      </c>
      <c r="D408" s="52" t="s">
        <v>35</v>
      </c>
      <c r="E408" s="147">
        <v>364</v>
      </c>
      <c r="F408" s="148">
        <v>45218</v>
      </c>
      <c r="G408" s="203">
        <v>45580</v>
      </c>
      <c r="H408" s="149">
        <v>5000000000</v>
      </c>
      <c r="I408" s="165">
        <v>3.5000000000000004</v>
      </c>
      <c r="J408" s="172"/>
      <c r="K408" s="156"/>
      <c r="L408" s="156"/>
      <c r="M408" s="155"/>
      <c r="N408" s="156"/>
    </row>
    <row r="409" spans="1:14" x14ac:dyDescent="0.25">
      <c r="A409" s="196" t="s">
        <v>355</v>
      </c>
      <c r="B409" s="148">
        <v>45223</v>
      </c>
      <c r="C409" s="52" t="s">
        <v>464</v>
      </c>
      <c r="D409" s="52" t="s">
        <v>35</v>
      </c>
      <c r="E409" s="147">
        <v>7</v>
      </c>
      <c r="F409" s="148">
        <v>45225</v>
      </c>
      <c r="G409" s="203">
        <v>45230</v>
      </c>
      <c r="H409" s="149">
        <v>15000000000</v>
      </c>
      <c r="I409" s="165">
        <v>2.75</v>
      </c>
      <c r="J409" s="172"/>
      <c r="K409" s="156"/>
      <c r="L409" s="156"/>
      <c r="M409" s="155"/>
      <c r="N409" s="156"/>
    </row>
    <row r="410" spans="1:14" x14ac:dyDescent="0.25">
      <c r="A410" s="196" t="s">
        <v>355</v>
      </c>
      <c r="B410" s="148">
        <v>45223</v>
      </c>
      <c r="C410" s="52" t="s">
        <v>464</v>
      </c>
      <c r="D410" s="52" t="s">
        <v>35</v>
      </c>
      <c r="E410" s="147">
        <v>91</v>
      </c>
      <c r="F410" s="148">
        <v>45225</v>
      </c>
      <c r="G410" s="203">
        <v>45314</v>
      </c>
      <c r="H410" s="149">
        <v>10000000000</v>
      </c>
      <c r="I410" s="163">
        <v>3.1</v>
      </c>
      <c r="J410" s="173">
        <v>19900000000</v>
      </c>
      <c r="K410" s="150">
        <v>3.15</v>
      </c>
      <c r="L410" s="150">
        <v>3.5000000000000004</v>
      </c>
      <c r="M410" s="149">
        <v>10000000000</v>
      </c>
      <c r="N410" s="150">
        <v>3.3000000000000003</v>
      </c>
    </row>
    <row r="411" spans="1:14" x14ac:dyDescent="0.25">
      <c r="A411" s="196" t="s">
        <v>355</v>
      </c>
      <c r="B411" s="148">
        <v>45223</v>
      </c>
      <c r="C411" s="52" t="s">
        <v>464</v>
      </c>
      <c r="D411" s="52" t="s">
        <v>35</v>
      </c>
      <c r="E411" s="147">
        <v>182</v>
      </c>
      <c r="F411" s="148">
        <v>45225</v>
      </c>
      <c r="G411" s="203">
        <v>45405</v>
      </c>
      <c r="H411" s="149">
        <v>25000000000</v>
      </c>
      <c r="I411" s="163">
        <v>3.3000000000000003</v>
      </c>
      <c r="J411" s="171">
        <v>42000000000</v>
      </c>
      <c r="K411" s="156">
        <v>3.5000000000000004</v>
      </c>
      <c r="L411" s="156">
        <v>4</v>
      </c>
      <c r="M411" s="149">
        <v>25000000000</v>
      </c>
      <c r="N411" s="156">
        <v>3.5000000000000004</v>
      </c>
    </row>
    <row r="412" spans="1:14" x14ac:dyDescent="0.25">
      <c r="A412" s="196" t="s">
        <v>355</v>
      </c>
      <c r="B412" s="148">
        <v>45223</v>
      </c>
      <c r="C412" s="52" t="s">
        <v>464</v>
      </c>
      <c r="D412" s="52" t="s">
        <v>35</v>
      </c>
      <c r="E412" s="147">
        <v>364</v>
      </c>
      <c r="F412" s="148">
        <v>45225</v>
      </c>
      <c r="G412" s="203">
        <v>45587</v>
      </c>
      <c r="H412" s="149">
        <v>5000000000</v>
      </c>
      <c r="I412" s="165">
        <v>3.5000000000000004</v>
      </c>
      <c r="J412" s="172"/>
      <c r="K412" s="156"/>
      <c r="L412" s="156"/>
      <c r="M412" s="155"/>
      <c r="N412" s="156"/>
    </row>
    <row r="413" spans="1:14" x14ac:dyDescent="0.25">
      <c r="A413" s="196" t="s">
        <v>356</v>
      </c>
      <c r="B413" s="148">
        <v>45230</v>
      </c>
      <c r="C413" s="52" t="s">
        <v>464</v>
      </c>
      <c r="D413" s="52" t="s">
        <v>35</v>
      </c>
      <c r="E413" s="147">
        <v>7</v>
      </c>
      <c r="F413" s="148">
        <v>45232</v>
      </c>
      <c r="G413" s="203">
        <v>45237</v>
      </c>
      <c r="H413" s="149">
        <v>15000000000</v>
      </c>
      <c r="I413" s="165">
        <v>3.75</v>
      </c>
      <c r="J413" s="172"/>
      <c r="K413" s="156"/>
      <c r="L413" s="156"/>
      <c r="M413" s="155"/>
      <c r="N413" s="156"/>
    </row>
    <row r="414" spans="1:14" x14ac:dyDescent="0.25">
      <c r="A414" s="196" t="s">
        <v>356</v>
      </c>
      <c r="B414" s="148">
        <v>45230</v>
      </c>
      <c r="C414" s="52" t="s">
        <v>464</v>
      </c>
      <c r="D414" s="52" t="s">
        <v>35</v>
      </c>
      <c r="E414" s="147">
        <v>91</v>
      </c>
      <c r="F414" s="148">
        <v>45232</v>
      </c>
      <c r="G414" s="203">
        <v>45321</v>
      </c>
      <c r="H414" s="149">
        <v>10000000000</v>
      </c>
      <c r="I414" s="163">
        <v>4</v>
      </c>
      <c r="J414" s="173">
        <v>18000000000</v>
      </c>
      <c r="K414" s="150">
        <v>4.1099999999999994</v>
      </c>
      <c r="L414" s="150">
        <v>4.5</v>
      </c>
      <c r="M414" s="149">
        <v>10000000000</v>
      </c>
      <c r="N414" s="150">
        <v>4.5</v>
      </c>
    </row>
    <row r="415" spans="1:14" x14ac:dyDescent="0.25">
      <c r="A415" s="196" t="s">
        <v>356</v>
      </c>
      <c r="B415" s="148">
        <v>45230</v>
      </c>
      <c r="C415" s="52" t="s">
        <v>464</v>
      </c>
      <c r="D415" s="52" t="s">
        <v>35</v>
      </c>
      <c r="E415" s="147">
        <v>182</v>
      </c>
      <c r="F415" s="148">
        <v>45232</v>
      </c>
      <c r="G415" s="203">
        <v>45412</v>
      </c>
      <c r="H415" s="149">
        <v>25000000000</v>
      </c>
      <c r="I415" s="163">
        <v>4.25</v>
      </c>
      <c r="J415" s="171">
        <v>38000000000</v>
      </c>
      <c r="K415" s="156">
        <v>4.6500000000000004</v>
      </c>
      <c r="L415" s="156">
        <v>4.8899999999999997</v>
      </c>
      <c r="M415" s="149">
        <v>25000000000</v>
      </c>
      <c r="N415" s="156">
        <v>4.6500000000000004</v>
      </c>
    </row>
    <row r="416" spans="1:14" x14ac:dyDescent="0.25">
      <c r="A416" s="196" t="s">
        <v>356</v>
      </c>
      <c r="B416" s="148">
        <v>45230</v>
      </c>
      <c r="C416" s="52" t="s">
        <v>464</v>
      </c>
      <c r="D416" s="52" t="s">
        <v>35</v>
      </c>
      <c r="E416" s="147">
        <v>364</v>
      </c>
      <c r="F416" s="148">
        <v>45232</v>
      </c>
      <c r="G416" s="203">
        <v>45594</v>
      </c>
      <c r="H416" s="149">
        <v>5000000000</v>
      </c>
      <c r="I416" s="165">
        <v>4.5</v>
      </c>
      <c r="J416" s="172"/>
      <c r="K416" s="156"/>
      <c r="L416" s="156"/>
      <c r="M416" s="155"/>
      <c r="N416" s="156"/>
    </row>
    <row r="417" spans="1:14" x14ac:dyDescent="0.25">
      <c r="A417" s="196" t="s">
        <v>357</v>
      </c>
      <c r="B417" s="148">
        <v>45244</v>
      </c>
      <c r="C417" s="52" t="s">
        <v>464</v>
      </c>
      <c r="D417" s="52" t="s">
        <v>35</v>
      </c>
      <c r="E417" s="147">
        <v>7</v>
      </c>
      <c r="F417" s="148">
        <v>45246</v>
      </c>
      <c r="G417" s="203">
        <v>45251</v>
      </c>
      <c r="H417" s="149">
        <v>15000000000</v>
      </c>
      <c r="I417" s="165">
        <v>3.75</v>
      </c>
      <c r="J417" s="172"/>
      <c r="K417" s="156"/>
      <c r="L417" s="156"/>
      <c r="M417" s="155"/>
      <c r="N417" s="156"/>
    </row>
    <row r="418" spans="1:14" x14ac:dyDescent="0.25">
      <c r="A418" s="196" t="s">
        <v>357</v>
      </c>
      <c r="B418" s="148">
        <v>45244</v>
      </c>
      <c r="C418" s="52" t="s">
        <v>464</v>
      </c>
      <c r="D418" s="52" t="s">
        <v>35</v>
      </c>
      <c r="E418" s="147">
        <v>91</v>
      </c>
      <c r="F418" s="148">
        <v>45246</v>
      </c>
      <c r="G418" s="203">
        <v>45335</v>
      </c>
      <c r="H418" s="149">
        <v>10000000000</v>
      </c>
      <c r="I418" s="163">
        <v>4</v>
      </c>
      <c r="J418" s="173">
        <v>11900000000</v>
      </c>
      <c r="K418" s="150">
        <v>4.25</v>
      </c>
      <c r="L418" s="150">
        <v>4.51</v>
      </c>
      <c r="M418" s="149">
        <v>10000000000</v>
      </c>
      <c r="N418" s="150">
        <v>4.25</v>
      </c>
    </row>
    <row r="419" spans="1:14" x14ac:dyDescent="0.25">
      <c r="A419" s="196" t="s">
        <v>357</v>
      </c>
      <c r="B419" s="148">
        <v>45244</v>
      </c>
      <c r="C419" s="52" t="s">
        <v>464</v>
      </c>
      <c r="D419" s="52" t="s">
        <v>35</v>
      </c>
      <c r="E419" s="147">
        <v>182</v>
      </c>
      <c r="F419" s="148">
        <v>45246</v>
      </c>
      <c r="G419" s="203">
        <v>45426</v>
      </c>
      <c r="H419" s="149">
        <v>25000000000</v>
      </c>
      <c r="I419" s="163">
        <v>4.25</v>
      </c>
      <c r="J419" s="171">
        <v>37000000000</v>
      </c>
      <c r="K419" s="156">
        <v>4.5</v>
      </c>
      <c r="L419" s="156">
        <v>4.8899999999999997</v>
      </c>
      <c r="M419" s="149">
        <v>25000000000</v>
      </c>
      <c r="N419" s="156">
        <v>4.5</v>
      </c>
    </row>
    <row r="420" spans="1:14" x14ac:dyDescent="0.25">
      <c r="A420" s="196" t="s">
        <v>357</v>
      </c>
      <c r="B420" s="148">
        <v>45244</v>
      </c>
      <c r="C420" s="52" t="s">
        <v>464</v>
      </c>
      <c r="D420" s="52" t="s">
        <v>35</v>
      </c>
      <c r="E420" s="147">
        <v>364</v>
      </c>
      <c r="F420" s="148">
        <v>45246</v>
      </c>
      <c r="G420" s="203">
        <v>45608</v>
      </c>
      <c r="H420" s="149">
        <v>5000000000</v>
      </c>
      <c r="I420" s="165">
        <v>4.5</v>
      </c>
      <c r="J420" s="172"/>
      <c r="K420" s="156"/>
      <c r="L420" s="156"/>
      <c r="M420" s="155"/>
      <c r="N420" s="156"/>
    </row>
    <row r="421" spans="1:14" x14ac:dyDescent="0.25">
      <c r="A421" s="196" t="s">
        <v>358</v>
      </c>
      <c r="B421" s="148">
        <v>45251</v>
      </c>
      <c r="C421" s="52" t="s">
        <v>464</v>
      </c>
      <c r="D421" s="52" t="s">
        <v>35</v>
      </c>
      <c r="E421" s="147">
        <v>7</v>
      </c>
      <c r="F421" s="148">
        <v>45253</v>
      </c>
      <c r="G421" s="203">
        <v>45258</v>
      </c>
      <c r="H421" s="149">
        <v>15000000000</v>
      </c>
      <c r="I421" s="165">
        <v>3.75</v>
      </c>
      <c r="J421" s="171">
        <v>15000000000</v>
      </c>
      <c r="K421" s="156">
        <v>3.75</v>
      </c>
      <c r="L421" s="156">
        <v>3.75</v>
      </c>
      <c r="M421" s="149">
        <v>15000000000</v>
      </c>
      <c r="N421" s="156">
        <v>3.75</v>
      </c>
    </row>
    <row r="422" spans="1:14" x14ac:dyDescent="0.25">
      <c r="A422" s="196" t="s">
        <v>358</v>
      </c>
      <c r="B422" s="148">
        <v>45251</v>
      </c>
      <c r="C422" s="52" t="s">
        <v>464</v>
      </c>
      <c r="D422" s="52" t="s">
        <v>35</v>
      </c>
      <c r="E422" s="147">
        <v>91</v>
      </c>
      <c r="F422" s="148">
        <v>45253</v>
      </c>
      <c r="G422" s="203">
        <v>45342</v>
      </c>
      <c r="H422" s="149">
        <v>15000000000</v>
      </c>
      <c r="I422" s="163">
        <v>4</v>
      </c>
      <c r="J422" s="173">
        <v>11900000000</v>
      </c>
      <c r="K422" s="150">
        <v>4.25</v>
      </c>
      <c r="L422" s="150">
        <v>4.51</v>
      </c>
      <c r="M422" s="149">
        <v>11900000000</v>
      </c>
      <c r="N422" s="150">
        <v>4.25</v>
      </c>
    </row>
    <row r="423" spans="1:14" x14ac:dyDescent="0.25">
      <c r="A423" s="196" t="s">
        <v>358</v>
      </c>
      <c r="B423" s="148">
        <v>45251</v>
      </c>
      <c r="C423" s="52" t="s">
        <v>464</v>
      </c>
      <c r="D423" s="52" t="s">
        <v>35</v>
      </c>
      <c r="E423" s="147">
        <v>182</v>
      </c>
      <c r="F423" s="148">
        <v>45253</v>
      </c>
      <c r="G423" s="203">
        <v>45433</v>
      </c>
      <c r="H423" s="149">
        <v>20000000000</v>
      </c>
      <c r="I423" s="163">
        <v>4.25</v>
      </c>
      <c r="J423" s="171">
        <v>28000000000</v>
      </c>
      <c r="K423" s="156">
        <v>4.5</v>
      </c>
      <c r="L423" s="156">
        <v>4.8899999999999997</v>
      </c>
      <c r="M423" s="149">
        <v>20000000000</v>
      </c>
      <c r="N423" s="156">
        <v>4.5</v>
      </c>
    </row>
    <row r="424" spans="1:14" x14ac:dyDescent="0.25">
      <c r="A424" s="196" t="s">
        <v>358</v>
      </c>
      <c r="B424" s="148">
        <v>45251</v>
      </c>
      <c r="C424" s="52" t="s">
        <v>464</v>
      </c>
      <c r="D424" s="52" t="s">
        <v>35</v>
      </c>
      <c r="E424" s="147">
        <v>364</v>
      </c>
      <c r="F424" s="148">
        <v>45253</v>
      </c>
      <c r="G424" s="203">
        <v>45615</v>
      </c>
      <c r="H424" s="149">
        <v>5000000000</v>
      </c>
      <c r="I424" s="165">
        <v>4.5</v>
      </c>
      <c r="J424" s="172"/>
      <c r="K424" s="156"/>
      <c r="L424" s="156"/>
      <c r="M424" s="155"/>
      <c r="N424" s="156"/>
    </row>
    <row r="425" spans="1:14" x14ac:dyDescent="0.25">
      <c r="A425" s="196" t="s">
        <v>359</v>
      </c>
      <c r="B425" s="148">
        <v>45254</v>
      </c>
      <c r="C425" s="52" t="s">
        <v>464</v>
      </c>
      <c r="D425" s="52" t="s">
        <v>35</v>
      </c>
      <c r="E425" s="147">
        <v>7</v>
      </c>
      <c r="F425" s="148">
        <v>45256</v>
      </c>
      <c r="G425" s="203">
        <v>45261</v>
      </c>
      <c r="H425" s="149">
        <v>15000000000</v>
      </c>
      <c r="I425" s="165">
        <v>3.75</v>
      </c>
      <c r="J425" s="172"/>
      <c r="K425" s="156"/>
      <c r="L425" s="156"/>
      <c r="M425" s="155"/>
      <c r="N425" s="156"/>
    </row>
    <row r="426" spans="1:14" x14ac:dyDescent="0.25">
      <c r="A426" s="196" t="s">
        <v>359</v>
      </c>
      <c r="B426" s="148">
        <v>45254</v>
      </c>
      <c r="C426" s="52" t="s">
        <v>464</v>
      </c>
      <c r="D426" s="52" t="s">
        <v>35</v>
      </c>
      <c r="E426" s="147">
        <v>91</v>
      </c>
      <c r="F426" s="148">
        <v>45256</v>
      </c>
      <c r="G426" s="203">
        <v>45345</v>
      </c>
      <c r="H426" s="149">
        <v>15000000000</v>
      </c>
      <c r="I426" s="163">
        <v>4</v>
      </c>
      <c r="J426" s="173">
        <v>23000000000</v>
      </c>
      <c r="K426" s="150">
        <v>4.25</v>
      </c>
      <c r="L426" s="150">
        <v>4.51</v>
      </c>
      <c r="M426" s="149">
        <v>15000000000</v>
      </c>
      <c r="N426" s="150">
        <v>4.25</v>
      </c>
    </row>
    <row r="427" spans="1:14" x14ac:dyDescent="0.25">
      <c r="A427" s="196" t="s">
        <v>359</v>
      </c>
      <c r="B427" s="148">
        <v>45254</v>
      </c>
      <c r="C427" s="52" t="s">
        <v>464</v>
      </c>
      <c r="D427" s="52" t="s">
        <v>35</v>
      </c>
      <c r="E427" s="147">
        <v>182</v>
      </c>
      <c r="F427" s="148">
        <v>45256</v>
      </c>
      <c r="G427" s="203">
        <v>45436</v>
      </c>
      <c r="H427" s="149">
        <v>20000000000</v>
      </c>
      <c r="I427" s="163">
        <v>4.25</v>
      </c>
      <c r="J427" s="171">
        <v>38000000000</v>
      </c>
      <c r="K427" s="156">
        <v>4.5</v>
      </c>
      <c r="L427" s="156">
        <v>4.8899999999999997</v>
      </c>
      <c r="M427" s="149">
        <v>20000000000</v>
      </c>
      <c r="N427" s="156">
        <v>4.5</v>
      </c>
    </row>
    <row r="428" spans="1:14" x14ac:dyDescent="0.25">
      <c r="A428" s="196" t="s">
        <v>359</v>
      </c>
      <c r="B428" s="148">
        <v>45254</v>
      </c>
      <c r="C428" s="52" t="s">
        <v>464</v>
      </c>
      <c r="D428" s="52" t="s">
        <v>35</v>
      </c>
      <c r="E428" s="147">
        <v>364</v>
      </c>
      <c r="F428" s="148">
        <v>45256</v>
      </c>
      <c r="G428" s="203">
        <v>45618</v>
      </c>
      <c r="H428" s="149">
        <v>5000000000</v>
      </c>
      <c r="I428" s="165">
        <v>4.5</v>
      </c>
      <c r="J428" s="172"/>
      <c r="K428" s="156"/>
      <c r="L428" s="156"/>
      <c r="M428" s="155"/>
      <c r="N428" s="156"/>
    </row>
    <row r="429" spans="1:14" x14ac:dyDescent="0.25">
      <c r="A429" s="196" t="s">
        <v>360</v>
      </c>
      <c r="B429" s="148">
        <v>45265</v>
      </c>
      <c r="C429" s="52" t="s">
        <v>464</v>
      </c>
      <c r="D429" s="52" t="s">
        <v>35</v>
      </c>
      <c r="E429" s="147">
        <v>7</v>
      </c>
      <c r="F429" s="148">
        <v>45267</v>
      </c>
      <c r="G429" s="203">
        <v>45272</v>
      </c>
      <c r="H429" s="149">
        <v>20000000000</v>
      </c>
      <c r="I429" s="165">
        <v>3.75</v>
      </c>
      <c r="J429" s="172"/>
      <c r="K429" s="156"/>
      <c r="L429" s="156"/>
      <c r="M429" s="155"/>
      <c r="N429" s="156"/>
    </row>
    <row r="430" spans="1:14" x14ac:dyDescent="0.25">
      <c r="A430" s="196" t="s">
        <v>360</v>
      </c>
      <c r="B430" s="148">
        <v>45265</v>
      </c>
      <c r="C430" s="52" t="s">
        <v>464</v>
      </c>
      <c r="D430" s="52" t="s">
        <v>35</v>
      </c>
      <c r="E430" s="147">
        <v>91</v>
      </c>
      <c r="F430" s="148">
        <v>45267</v>
      </c>
      <c r="G430" s="203">
        <v>45356</v>
      </c>
      <c r="H430" s="149">
        <v>15000000000</v>
      </c>
      <c r="I430" s="163">
        <v>4</v>
      </c>
      <c r="J430" s="173">
        <v>27000000000</v>
      </c>
      <c r="K430" s="150">
        <v>4.25</v>
      </c>
      <c r="L430" s="150">
        <v>4.8</v>
      </c>
      <c r="M430" s="149">
        <v>15000000000</v>
      </c>
      <c r="N430" s="150">
        <v>4.3099999999999996</v>
      </c>
    </row>
    <row r="431" spans="1:14" x14ac:dyDescent="0.25">
      <c r="A431" s="196" t="s">
        <v>360</v>
      </c>
      <c r="B431" s="148">
        <v>45265</v>
      </c>
      <c r="C431" s="52" t="s">
        <v>464</v>
      </c>
      <c r="D431" s="52" t="s">
        <v>35</v>
      </c>
      <c r="E431" s="147">
        <v>182</v>
      </c>
      <c r="F431" s="148">
        <v>45267</v>
      </c>
      <c r="G431" s="203">
        <v>45447</v>
      </c>
      <c r="H431" s="149">
        <v>20000000000</v>
      </c>
      <c r="I431" s="163">
        <v>4.25</v>
      </c>
      <c r="J431" s="171">
        <v>38000000000</v>
      </c>
      <c r="K431" s="156">
        <v>4.5</v>
      </c>
      <c r="L431" s="156">
        <v>4.6899999999999995</v>
      </c>
      <c r="M431" s="149">
        <v>20000000000</v>
      </c>
      <c r="N431" s="156">
        <v>4.5</v>
      </c>
    </row>
    <row r="432" spans="1:14" x14ac:dyDescent="0.25">
      <c r="A432" s="196" t="s">
        <v>360</v>
      </c>
      <c r="B432" s="148">
        <v>45265</v>
      </c>
      <c r="C432" s="52" t="s">
        <v>464</v>
      </c>
      <c r="D432" s="52" t="s">
        <v>35</v>
      </c>
      <c r="E432" s="147">
        <v>364</v>
      </c>
      <c r="F432" s="148">
        <v>45267</v>
      </c>
      <c r="G432" s="203">
        <v>45629</v>
      </c>
      <c r="H432" s="149">
        <v>5000000000</v>
      </c>
      <c r="I432" s="165">
        <v>4.5</v>
      </c>
      <c r="J432" s="172"/>
      <c r="K432" s="156"/>
      <c r="L432" s="156"/>
      <c r="M432" s="155"/>
      <c r="N432" s="156"/>
    </row>
    <row r="433" spans="1:14" x14ac:dyDescent="0.25">
      <c r="A433" s="196" t="s">
        <v>361</v>
      </c>
      <c r="B433" s="148">
        <v>45272</v>
      </c>
      <c r="C433" s="52" t="s">
        <v>464</v>
      </c>
      <c r="D433" s="52" t="s">
        <v>35</v>
      </c>
      <c r="E433" s="147">
        <v>7</v>
      </c>
      <c r="F433" s="148">
        <v>45274</v>
      </c>
      <c r="G433" s="203">
        <v>45279</v>
      </c>
      <c r="H433" s="149">
        <v>20000000000</v>
      </c>
      <c r="I433" s="165">
        <v>3.75</v>
      </c>
      <c r="J433" s="172"/>
      <c r="K433" s="156"/>
      <c r="L433" s="156"/>
      <c r="M433" s="155"/>
      <c r="N433" s="156"/>
    </row>
    <row r="434" spans="1:14" x14ac:dyDescent="0.25">
      <c r="A434" s="196" t="s">
        <v>361</v>
      </c>
      <c r="B434" s="148">
        <v>45272</v>
      </c>
      <c r="C434" s="52" t="s">
        <v>464</v>
      </c>
      <c r="D434" s="52" t="s">
        <v>35</v>
      </c>
      <c r="E434" s="147">
        <v>91</v>
      </c>
      <c r="F434" s="148">
        <v>45274</v>
      </c>
      <c r="G434" s="203">
        <v>45363</v>
      </c>
      <c r="H434" s="149">
        <v>15000000000</v>
      </c>
      <c r="I434" s="163">
        <v>4</v>
      </c>
      <c r="J434" s="173">
        <v>49000000000</v>
      </c>
      <c r="K434" s="150">
        <v>4.25</v>
      </c>
      <c r="L434" s="150">
        <v>4.82</v>
      </c>
      <c r="M434" s="149">
        <v>15000000000</v>
      </c>
      <c r="N434" s="150">
        <v>4.5</v>
      </c>
    </row>
    <row r="435" spans="1:14" x14ac:dyDescent="0.25">
      <c r="A435" s="196" t="s">
        <v>361</v>
      </c>
      <c r="B435" s="148">
        <v>45272</v>
      </c>
      <c r="C435" s="52" t="s">
        <v>464</v>
      </c>
      <c r="D435" s="52" t="s">
        <v>35</v>
      </c>
      <c r="E435" s="147">
        <v>182</v>
      </c>
      <c r="F435" s="148">
        <v>45274</v>
      </c>
      <c r="G435" s="203">
        <v>45454</v>
      </c>
      <c r="H435" s="149">
        <v>20000000000</v>
      </c>
      <c r="I435" s="163">
        <v>4.25</v>
      </c>
      <c r="J435" s="171">
        <v>68000000000</v>
      </c>
      <c r="K435" s="156">
        <v>4.5</v>
      </c>
      <c r="L435" s="156">
        <v>4.82</v>
      </c>
      <c r="M435" s="149">
        <v>20000000000</v>
      </c>
      <c r="N435" s="156">
        <v>4.6899999999999995</v>
      </c>
    </row>
    <row r="436" spans="1:14" x14ac:dyDescent="0.25">
      <c r="A436" s="196" t="s">
        <v>361</v>
      </c>
      <c r="B436" s="148">
        <v>45272</v>
      </c>
      <c r="C436" s="52" t="s">
        <v>464</v>
      </c>
      <c r="D436" s="52" t="s">
        <v>35</v>
      </c>
      <c r="E436" s="147">
        <v>364</v>
      </c>
      <c r="F436" s="148">
        <v>45274</v>
      </c>
      <c r="G436" s="203">
        <v>45636</v>
      </c>
      <c r="H436" s="149">
        <v>5000000000</v>
      </c>
      <c r="I436" s="165">
        <v>4.5</v>
      </c>
      <c r="J436" s="172"/>
      <c r="K436" s="156"/>
      <c r="L436" s="156"/>
      <c r="M436" s="155"/>
      <c r="N436" s="156"/>
    </row>
    <row r="437" spans="1:14" x14ac:dyDescent="0.25">
      <c r="A437" s="196" t="s">
        <v>362</v>
      </c>
      <c r="B437" s="148">
        <v>45279</v>
      </c>
      <c r="C437" s="52" t="s">
        <v>464</v>
      </c>
      <c r="D437" s="52" t="s">
        <v>35</v>
      </c>
      <c r="E437" s="147">
        <v>7</v>
      </c>
      <c r="F437" s="148">
        <v>45281</v>
      </c>
      <c r="G437" s="203">
        <v>45286</v>
      </c>
      <c r="H437" s="149">
        <v>25000000000</v>
      </c>
      <c r="I437" s="165">
        <v>3.75</v>
      </c>
      <c r="J437" s="172"/>
      <c r="K437" s="156"/>
      <c r="L437" s="156"/>
      <c r="M437" s="155"/>
      <c r="N437" s="156"/>
    </row>
    <row r="438" spans="1:14" x14ac:dyDescent="0.25">
      <c r="A438" s="196" t="s">
        <v>362</v>
      </c>
      <c r="B438" s="148">
        <v>45279</v>
      </c>
      <c r="C438" s="52" t="s">
        <v>464</v>
      </c>
      <c r="D438" s="52" t="s">
        <v>35</v>
      </c>
      <c r="E438" s="147">
        <v>91</v>
      </c>
      <c r="F438" s="148">
        <v>45281</v>
      </c>
      <c r="G438" s="203">
        <v>45370</v>
      </c>
      <c r="H438" s="149">
        <v>20000000000</v>
      </c>
      <c r="I438" s="163">
        <v>4</v>
      </c>
      <c r="J438" s="173">
        <v>28000000000</v>
      </c>
      <c r="K438" s="150">
        <v>4.25</v>
      </c>
      <c r="L438" s="150">
        <v>4.99</v>
      </c>
      <c r="M438" s="149">
        <v>20000000000</v>
      </c>
      <c r="N438" s="150">
        <v>4.25</v>
      </c>
    </row>
    <row r="439" spans="1:14" x14ac:dyDescent="0.25">
      <c r="A439" s="196" t="s">
        <v>362</v>
      </c>
      <c r="B439" s="148">
        <v>45279</v>
      </c>
      <c r="C439" s="52" t="s">
        <v>464</v>
      </c>
      <c r="D439" s="52" t="s">
        <v>35</v>
      </c>
      <c r="E439" s="147">
        <v>182</v>
      </c>
      <c r="F439" s="148">
        <v>45281</v>
      </c>
      <c r="G439" s="203">
        <v>45461</v>
      </c>
      <c r="H439" s="149">
        <v>25000000000</v>
      </c>
      <c r="I439" s="163">
        <v>4.25</v>
      </c>
      <c r="J439" s="171">
        <v>43000000000</v>
      </c>
      <c r="K439" s="156">
        <v>4.5</v>
      </c>
      <c r="L439" s="156">
        <v>5.09</v>
      </c>
      <c r="M439" s="149">
        <v>25000000000</v>
      </c>
      <c r="N439" s="156">
        <v>4.5</v>
      </c>
    </row>
    <row r="440" spans="1:14" x14ac:dyDescent="0.25">
      <c r="A440" s="196" t="s">
        <v>362</v>
      </c>
      <c r="B440" s="148">
        <v>45279</v>
      </c>
      <c r="C440" s="52" t="s">
        <v>464</v>
      </c>
      <c r="D440" s="52" t="s">
        <v>35</v>
      </c>
      <c r="E440" s="147">
        <v>364</v>
      </c>
      <c r="F440" s="148">
        <v>45281</v>
      </c>
      <c r="G440" s="203">
        <v>45643</v>
      </c>
      <c r="H440" s="149">
        <v>5000000000</v>
      </c>
      <c r="I440" s="165">
        <v>4.5</v>
      </c>
      <c r="J440" s="172"/>
      <c r="K440" s="156"/>
      <c r="L440" s="156"/>
      <c r="M440" s="155"/>
      <c r="N440" s="156"/>
    </row>
    <row r="441" spans="1:14" x14ac:dyDescent="0.25">
      <c r="A441" s="196" t="s">
        <v>363</v>
      </c>
      <c r="B441" s="148">
        <v>45286</v>
      </c>
      <c r="C441" s="52" t="s">
        <v>464</v>
      </c>
      <c r="D441" s="52" t="s">
        <v>35</v>
      </c>
      <c r="E441" s="147">
        <v>7</v>
      </c>
      <c r="F441" s="148">
        <v>45288</v>
      </c>
      <c r="G441" s="203">
        <v>45293</v>
      </c>
      <c r="H441" s="149">
        <v>30000000000</v>
      </c>
      <c r="I441" s="165">
        <v>3.75</v>
      </c>
      <c r="J441" s="171">
        <v>26000000000</v>
      </c>
      <c r="K441" s="156">
        <v>3.9899999999999998</v>
      </c>
      <c r="L441" s="156">
        <v>3.9899999999999998</v>
      </c>
      <c r="M441" s="149">
        <v>26000000000</v>
      </c>
      <c r="N441" s="156">
        <v>3.9899999999999998</v>
      </c>
    </row>
    <row r="442" spans="1:14" x14ac:dyDescent="0.25">
      <c r="A442" s="196" t="s">
        <v>363</v>
      </c>
      <c r="B442" s="148">
        <v>45286</v>
      </c>
      <c r="C442" s="52" t="s">
        <v>464</v>
      </c>
      <c r="D442" s="52" t="s">
        <v>35</v>
      </c>
      <c r="E442" s="147">
        <v>91</v>
      </c>
      <c r="F442" s="148">
        <v>45288</v>
      </c>
      <c r="G442" s="203">
        <v>45377</v>
      </c>
      <c r="H442" s="149">
        <v>25000000000</v>
      </c>
      <c r="I442" s="163">
        <v>4</v>
      </c>
      <c r="J442" s="173">
        <v>25000000000</v>
      </c>
      <c r="K442" s="150">
        <v>4.25</v>
      </c>
      <c r="L442" s="150">
        <v>4.5999999999999996</v>
      </c>
      <c r="M442" s="149">
        <v>25000000000</v>
      </c>
      <c r="N442" s="150">
        <v>4.25</v>
      </c>
    </row>
    <row r="443" spans="1:14" x14ac:dyDescent="0.25">
      <c r="A443" s="196" t="s">
        <v>363</v>
      </c>
      <c r="B443" s="148">
        <v>45286</v>
      </c>
      <c r="C443" s="52" t="s">
        <v>464</v>
      </c>
      <c r="D443" s="52" t="s">
        <v>35</v>
      </c>
      <c r="E443" s="147">
        <v>182</v>
      </c>
      <c r="F443" s="148">
        <v>45288</v>
      </c>
      <c r="G443" s="203">
        <v>45468</v>
      </c>
      <c r="H443" s="149">
        <v>25000000000</v>
      </c>
      <c r="I443" s="163">
        <v>4.25</v>
      </c>
      <c r="J443" s="171">
        <v>36000000000</v>
      </c>
      <c r="K443" s="156">
        <v>4.5</v>
      </c>
      <c r="L443" s="156">
        <v>4.5999999999999996</v>
      </c>
      <c r="M443" s="149">
        <v>25000000000</v>
      </c>
      <c r="N443" s="156">
        <v>4.5</v>
      </c>
    </row>
    <row r="444" spans="1:14" x14ac:dyDescent="0.25">
      <c r="A444" s="196" t="s">
        <v>363</v>
      </c>
      <c r="B444" s="148">
        <v>45286</v>
      </c>
      <c r="C444" s="52" t="s">
        <v>464</v>
      </c>
      <c r="D444" s="52" t="s">
        <v>35</v>
      </c>
      <c r="E444" s="147">
        <v>364</v>
      </c>
      <c r="F444" s="148">
        <v>45288</v>
      </c>
      <c r="G444" s="203">
        <v>45650</v>
      </c>
      <c r="H444" s="149">
        <v>5000000000</v>
      </c>
      <c r="I444" s="165">
        <v>4.5</v>
      </c>
      <c r="J444" s="171">
        <v>4000000000</v>
      </c>
      <c r="K444" s="156">
        <v>4.5</v>
      </c>
      <c r="L444" s="156">
        <v>4.5</v>
      </c>
      <c r="M444" s="149">
        <v>4000000000</v>
      </c>
      <c r="N444" s="156">
        <v>4.5</v>
      </c>
    </row>
    <row r="445" spans="1:14" x14ac:dyDescent="0.25">
      <c r="A445" s="196" t="s">
        <v>364</v>
      </c>
      <c r="B445" s="148">
        <v>45293</v>
      </c>
      <c r="C445" s="52" t="s">
        <v>464</v>
      </c>
      <c r="D445" s="52" t="s">
        <v>35</v>
      </c>
      <c r="E445" s="147">
        <v>7</v>
      </c>
      <c r="F445" s="148">
        <v>45295</v>
      </c>
      <c r="G445" s="203">
        <v>45300</v>
      </c>
      <c r="H445" s="149">
        <v>30000000000</v>
      </c>
      <c r="I445" s="165">
        <v>3.75</v>
      </c>
      <c r="J445" s="171">
        <v>30000000000</v>
      </c>
      <c r="K445" s="156">
        <v>3.75</v>
      </c>
      <c r="L445" s="156">
        <v>3.75</v>
      </c>
      <c r="M445" s="149">
        <v>30000000000</v>
      </c>
      <c r="N445" s="156">
        <v>3.75</v>
      </c>
    </row>
    <row r="446" spans="1:14" x14ac:dyDescent="0.25">
      <c r="A446" s="196" t="s">
        <v>364</v>
      </c>
      <c r="B446" s="148">
        <v>45293</v>
      </c>
      <c r="C446" s="52" t="s">
        <v>464</v>
      </c>
      <c r="D446" s="52" t="s">
        <v>35</v>
      </c>
      <c r="E446" s="147">
        <v>91</v>
      </c>
      <c r="F446" s="148">
        <v>45295</v>
      </c>
      <c r="G446" s="203">
        <v>45384</v>
      </c>
      <c r="H446" s="149">
        <v>25000000000</v>
      </c>
      <c r="I446" s="163">
        <v>4</v>
      </c>
      <c r="J446" s="173">
        <v>22000000000</v>
      </c>
      <c r="K446" s="150">
        <v>4.8899999999999997</v>
      </c>
      <c r="L446" s="150">
        <v>4.8899999999999997</v>
      </c>
      <c r="M446" s="149">
        <v>22000000000</v>
      </c>
      <c r="N446" s="150">
        <v>4.8899999999999997</v>
      </c>
    </row>
    <row r="447" spans="1:14" x14ac:dyDescent="0.25">
      <c r="A447" s="196" t="s">
        <v>364</v>
      </c>
      <c r="B447" s="148">
        <v>45293</v>
      </c>
      <c r="C447" s="52" t="s">
        <v>464</v>
      </c>
      <c r="D447" s="52" t="s">
        <v>35</v>
      </c>
      <c r="E447" s="147">
        <v>182</v>
      </c>
      <c r="F447" s="148">
        <v>45295</v>
      </c>
      <c r="G447" s="203">
        <v>45475</v>
      </c>
      <c r="H447" s="149">
        <v>25000000000</v>
      </c>
      <c r="I447" s="163">
        <v>4.25</v>
      </c>
      <c r="J447" s="171">
        <v>22000000000</v>
      </c>
      <c r="K447" s="156">
        <v>4.99</v>
      </c>
      <c r="L447" s="156">
        <v>4.99</v>
      </c>
      <c r="M447" s="149">
        <v>22000000000</v>
      </c>
      <c r="N447" s="156">
        <v>4.99</v>
      </c>
    </row>
    <row r="448" spans="1:14" x14ac:dyDescent="0.25">
      <c r="A448" s="196" t="s">
        <v>364</v>
      </c>
      <c r="B448" s="148">
        <v>45293</v>
      </c>
      <c r="C448" s="52" t="s">
        <v>464</v>
      </c>
      <c r="D448" s="52" t="s">
        <v>35</v>
      </c>
      <c r="E448" s="147">
        <v>364</v>
      </c>
      <c r="F448" s="148">
        <v>45295</v>
      </c>
      <c r="G448" s="203">
        <v>45657</v>
      </c>
      <c r="H448" s="149">
        <v>5000000000</v>
      </c>
      <c r="I448" s="165">
        <v>4.5</v>
      </c>
      <c r="J448" s="172"/>
      <c r="K448" s="156"/>
      <c r="L448" s="156"/>
      <c r="M448" s="155"/>
      <c r="N448" s="156"/>
    </row>
    <row r="449" spans="1:14" x14ac:dyDescent="0.25">
      <c r="A449" s="196" t="s">
        <v>365</v>
      </c>
      <c r="B449" s="148">
        <v>45300</v>
      </c>
      <c r="C449" s="52" t="s">
        <v>464</v>
      </c>
      <c r="D449" s="52" t="s">
        <v>35</v>
      </c>
      <c r="E449" s="147">
        <v>7</v>
      </c>
      <c r="F449" s="148">
        <v>45302</v>
      </c>
      <c r="G449" s="203">
        <v>45307</v>
      </c>
      <c r="H449" s="149">
        <v>30000000000</v>
      </c>
      <c r="I449" s="165">
        <v>3.75</v>
      </c>
      <c r="J449" s="171">
        <v>30000000000</v>
      </c>
      <c r="K449" s="156">
        <v>3.75</v>
      </c>
      <c r="L449" s="156">
        <v>3.75</v>
      </c>
      <c r="M449" s="149">
        <v>30000000000</v>
      </c>
      <c r="N449" s="156">
        <v>3.75</v>
      </c>
    </row>
    <row r="450" spans="1:14" x14ac:dyDescent="0.25">
      <c r="A450" s="196" t="s">
        <v>365</v>
      </c>
      <c r="B450" s="148">
        <v>45300</v>
      </c>
      <c r="C450" s="52" t="s">
        <v>464</v>
      </c>
      <c r="D450" s="52" t="s">
        <v>35</v>
      </c>
      <c r="E450" s="147">
        <v>91</v>
      </c>
      <c r="F450" s="148">
        <v>45302</v>
      </c>
      <c r="G450" s="203">
        <v>45391</v>
      </c>
      <c r="H450" s="149">
        <v>25000000000</v>
      </c>
      <c r="I450" s="163">
        <v>4</v>
      </c>
      <c r="J450" s="173">
        <v>31000000000</v>
      </c>
      <c r="K450" s="150">
        <v>4.25</v>
      </c>
      <c r="L450" s="150">
        <v>4.5900000000000007</v>
      </c>
      <c r="M450" s="149">
        <v>25000000000</v>
      </c>
      <c r="N450" s="150">
        <v>4.25</v>
      </c>
    </row>
    <row r="451" spans="1:14" x14ac:dyDescent="0.25">
      <c r="A451" s="196" t="s">
        <v>365</v>
      </c>
      <c r="B451" s="148">
        <v>45300</v>
      </c>
      <c r="C451" s="52" t="s">
        <v>464</v>
      </c>
      <c r="D451" s="52" t="s">
        <v>35</v>
      </c>
      <c r="E451" s="147">
        <v>182</v>
      </c>
      <c r="F451" s="148">
        <v>45302</v>
      </c>
      <c r="G451" s="203">
        <v>45482</v>
      </c>
      <c r="H451" s="149">
        <v>25000000000</v>
      </c>
      <c r="I451" s="163">
        <v>4.25</v>
      </c>
      <c r="J451" s="171">
        <v>22000000000</v>
      </c>
      <c r="K451" s="156">
        <v>4.6899999999999995</v>
      </c>
      <c r="L451" s="156">
        <v>4.6899999999999995</v>
      </c>
      <c r="M451" s="149">
        <v>22000000000</v>
      </c>
      <c r="N451" s="156">
        <v>4.6899999999999995</v>
      </c>
    </row>
    <row r="452" spans="1:14" x14ac:dyDescent="0.25">
      <c r="A452" s="196" t="s">
        <v>365</v>
      </c>
      <c r="B452" s="148">
        <v>45300</v>
      </c>
      <c r="C452" s="52" t="s">
        <v>464</v>
      </c>
      <c r="D452" s="52" t="s">
        <v>35</v>
      </c>
      <c r="E452" s="147">
        <v>364</v>
      </c>
      <c r="F452" s="148">
        <v>45302</v>
      </c>
      <c r="G452" s="203">
        <v>45664</v>
      </c>
      <c r="H452" s="149">
        <v>5000000000</v>
      </c>
      <c r="I452" s="165">
        <v>4.5</v>
      </c>
      <c r="J452" s="172"/>
      <c r="K452" s="156"/>
      <c r="L452" s="156"/>
      <c r="M452" s="155"/>
      <c r="N452" s="156"/>
    </row>
    <row r="453" spans="1:14" x14ac:dyDescent="0.25">
      <c r="A453" s="196" t="s">
        <v>366</v>
      </c>
      <c r="B453" s="148">
        <v>45307</v>
      </c>
      <c r="C453" s="52" t="s">
        <v>464</v>
      </c>
      <c r="D453" s="52" t="s">
        <v>35</v>
      </c>
      <c r="E453" s="147">
        <v>7</v>
      </c>
      <c r="F453" s="148">
        <v>45309</v>
      </c>
      <c r="G453" s="203">
        <v>45314</v>
      </c>
      <c r="H453" s="149">
        <v>30000000000</v>
      </c>
      <c r="I453" s="165">
        <v>3.75</v>
      </c>
      <c r="J453" s="171">
        <v>30000000000</v>
      </c>
      <c r="K453" s="156">
        <v>3.75</v>
      </c>
      <c r="L453" s="156">
        <v>3.75</v>
      </c>
      <c r="M453" s="149">
        <v>30000000000</v>
      </c>
      <c r="N453" s="156">
        <v>3.75</v>
      </c>
    </row>
    <row r="454" spans="1:14" x14ac:dyDescent="0.25">
      <c r="A454" s="196" t="s">
        <v>366</v>
      </c>
      <c r="B454" s="148">
        <v>45307</v>
      </c>
      <c r="C454" s="52" t="s">
        <v>464</v>
      </c>
      <c r="D454" s="52" t="s">
        <v>35</v>
      </c>
      <c r="E454" s="147">
        <v>91</v>
      </c>
      <c r="F454" s="148">
        <v>45309</v>
      </c>
      <c r="G454" s="203">
        <v>45398</v>
      </c>
      <c r="H454" s="149">
        <v>25000000000</v>
      </c>
      <c r="I454" s="163">
        <v>4</v>
      </c>
      <c r="J454" s="173">
        <v>45500000000</v>
      </c>
      <c r="K454" s="150">
        <v>4.29</v>
      </c>
      <c r="L454" s="150">
        <v>4.5</v>
      </c>
      <c r="M454" s="149">
        <v>25000000000</v>
      </c>
      <c r="N454" s="150">
        <v>4.29</v>
      </c>
    </row>
    <row r="455" spans="1:14" x14ac:dyDescent="0.25">
      <c r="A455" s="196" t="s">
        <v>366</v>
      </c>
      <c r="B455" s="148">
        <v>45307</v>
      </c>
      <c r="C455" s="52" t="s">
        <v>464</v>
      </c>
      <c r="D455" s="52" t="s">
        <v>35</v>
      </c>
      <c r="E455" s="147">
        <v>182</v>
      </c>
      <c r="F455" s="148">
        <v>45309</v>
      </c>
      <c r="G455" s="203">
        <v>45489</v>
      </c>
      <c r="H455" s="149">
        <v>25000000000</v>
      </c>
      <c r="I455" s="163">
        <v>4.25</v>
      </c>
      <c r="J455" s="171">
        <v>22000000000</v>
      </c>
      <c r="K455" s="156">
        <v>4.3900000000000006</v>
      </c>
      <c r="L455" s="156">
        <v>4.3900000000000006</v>
      </c>
      <c r="M455" s="149">
        <v>22000000000</v>
      </c>
      <c r="N455" s="156">
        <v>4.3900000000000006</v>
      </c>
    </row>
    <row r="456" spans="1:14" x14ac:dyDescent="0.25">
      <c r="A456" s="196" t="s">
        <v>366</v>
      </c>
      <c r="B456" s="148">
        <v>45307</v>
      </c>
      <c r="C456" s="52" t="s">
        <v>464</v>
      </c>
      <c r="D456" s="52" t="s">
        <v>35</v>
      </c>
      <c r="E456" s="147">
        <v>364</v>
      </c>
      <c r="F456" s="148">
        <v>45309</v>
      </c>
      <c r="G456" s="203">
        <v>45671</v>
      </c>
      <c r="H456" s="149">
        <v>5000000000</v>
      </c>
      <c r="I456" s="165">
        <v>4.5</v>
      </c>
      <c r="J456" s="172"/>
      <c r="K456" s="156"/>
      <c r="L456" s="156"/>
      <c r="M456" s="155"/>
      <c r="N456" s="156"/>
    </row>
    <row r="457" spans="1:14" x14ac:dyDescent="0.25">
      <c r="A457" s="196" t="s">
        <v>367</v>
      </c>
      <c r="B457" s="148">
        <v>45314</v>
      </c>
      <c r="C457" s="52" t="s">
        <v>464</v>
      </c>
      <c r="D457" s="52" t="s">
        <v>35</v>
      </c>
      <c r="E457" s="147">
        <v>7</v>
      </c>
      <c r="F457" s="148">
        <v>45316</v>
      </c>
      <c r="G457" s="203">
        <v>45321</v>
      </c>
      <c r="H457" s="149">
        <v>40000000000</v>
      </c>
      <c r="I457" s="165">
        <v>3.75</v>
      </c>
      <c r="J457" s="171">
        <v>40000000000</v>
      </c>
      <c r="K457" s="156">
        <v>3.75</v>
      </c>
      <c r="L457" s="156">
        <v>3.75</v>
      </c>
      <c r="M457" s="149">
        <v>40000000000</v>
      </c>
      <c r="N457" s="156">
        <v>3.75</v>
      </c>
    </row>
    <row r="458" spans="1:14" x14ac:dyDescent="0.25">
      <c r="A458" s="196" t="s">
        <v>367</v>
      </c>
      <c r="B458" s="148">
        <v>45314</v>
      </c>
      <c r="C458" s="52" t="s">
        <v>464</v>
      </c>
      <c r="D458" s="52" t="s">
        <v>35</v>
      </c>
      <c r="E458" s="147">
        <v>91</v>
      </c>
      <c r="F458" s="148">
        <v>45316</v>
      </c>
      <c r="G458" s="203">
        <v>45405</v>
      </c>
      <c r="H458" s="149">
        <v>30000000000</v>
      </c>
      <c r="I458" s="163">
        <v>4</v>
      </c>
      <c r="J458" s="173">
        <v>37000000000</v>
      </c>
      <c r="K458" s="150">
        <v>4</v>
      </c>
      <c r="L458" s="150">
        <v>4.51</v>
      </c>
      <c r="M458" s="149">
        <v>30000000000</v>
      </c>
      <c r="N458" s="150">
        <v>4.25</v>
      </c>
    </row>
    <row r="459" spans="1:14" x14ac:dyDescent="0.25">
      <c r="A459" s="196" t="s">
        <v>367</v>
      </c>
      <c r="B459" s="148">
        <v>45314</v>
      </c>
      <c r="C459" s="52" t="s">
        <v>464</v>
      </c>
      <c r="D459" s="52" t="s">
        <v>35</v>
      </c>
      <c r="E459" s="147">
        <v>182</v>
      </c>
      <c r="F459" s="148">
        <v>45316</v>
      </c>
      <c r="G459" s="203">
        <v>45496</v>
      </c>
      <c r="H459" s="149">
        <v>25000000000</v>
      </c>
      <c r="I459" s="163">
        <v>4.25</v>
      </c>
      <c r="J459" s="171">
        <v>39000000000</v>
      </c>
      <c r="K459" s="156">
        <v>4.25</v>
      </c>
      <c r="L459" s="156">
        <v>4.5</v>
      </c>
      <c r="M459" s="149">
        <v>25000000000</v>
      </c>
      <c r="N459" s="156">
        <v>4.3900000000000006</v>
      </c>
    </row>
    <row r="460" spans="1:14" x14ac:dyDescent="0.25">
      <c r="A460" s="196" t="s">
        <v>367</v>
      </c>
      <c r="B460" s="148">
        <v>45314</v>
      </c>
      <c r="C460" s="52" t="s">
        <v>464</v>
      </c>
      <c r="D460" s="52" t="s">
        <v>35</v>
      </c>
      <c r="E460" s="147">
        <v>364</v>
      </c>
      <c r="F460" s="148">
        <v>45316</v>
      </c>
      <c r="G460" s="203">
        <v>45678</v>
      </c>
      <c r="H460" s="149">
        <v>5000000000</v>
      </c>
      <c r="I460" s="165">
        <v>4.5</v>
      </c>
      <c r="J460" s="172"/>
      <c r="K460" s="156"/>
      <c r="L460" s="156"/>
      <c r="M460" s="155"/>
      <c r="N460" s="156"/>
    </row>
    <row r="461" spans="1:14" x14ac:dyDescent="0.25">
      <c r="A461" s="196" t="s">
        <v>368</v>
      </c>
      <c r="B461" s="148">
        <v>45321</v>
      </c>
      <c r="C461" s="52" t="s">
        <v>464</v>
      </c>
      <c r="D461" s="52" t="s">
        <v>35</v>
      </c>
      <c r="E461" s="147">
        <v>7</v>
      </c>
      <c r="F461" s="148">
        <v>45323</v>
      </c>
      <c r="G461" s="203">
        <v>45328</v>
      </c>
      <c r="H461" s="149">
        <v>40000000000</v>
      </c>
      <c r="I461" s="165">
        <v>3.75</v>
      </c>
      <c r="J461" s="171">
        <v>40000000000</v>
      </c>
      <c r="K461" s="156">
        <v>3.75</v>
      </c>
      <c r="L461" s="156">
        <v>3.75</v>
      </c>
      <c r="M461" s="149">
        <v>40000000000</v>
      </c>
      <c r="N461" s="156">
        <v>3.75</v>
      </c>
    </row>
    <row r="462" spans="1:14" x14ac:dyDescent="0.25">
      <c r="A462" s="196" t="s">
        <v>368</v>
      </c>
      <c r="B462" s="148">
        <v>45321</v>
      </c>
      <c r="C462" s="52" t="s">
        <v>464</v>
      </c>
      <c r="D462" s="52" t="s">
        <v>35</v>
      </c>
      <c r="E462" s="147">
        <v>91</v>
      </c>
      <c r="F462" s="148">
        <v>45323</v>
      </c>
      <c r="G462" s="203">
        <v>45412</v>
      </c>
      <c r="H462" s="149">
        <v>30000000000</v>
      </c>
      <c r="I462" s="163">
        <v>4</v>
      </c>
      <c r="J462" s="173">
        <v>33000000000</v>
      </c>
      <c r="K462" s="150">
        <v>4</v>
      </c>
      <c r="L462" s="150">
        <v>4.55</v>
      </c>
      <c r="M462" s="149">
        <v>30000000000</v>
      </c>
      <c r="N462" s="150">
        <v>4</v>
      </c>
    </row>
    <row r="463" spans="1:14" x14ac:dyDescent="0.25">
      <c r="A463" s="196" t="s">
        <v>368</v>
      </c>
      <c r="B463" s="148">
        <v>45321</v>
      </c>
      <c r="C463" s="52" t="s">
        <v>464</v>
      </c>
      <c r="D463" s="52" t="s">
        <v>35</v>
      </c>
      <c r="E463" s="147">
        <v>182</v>
      </c>
      <c r="F463" s="148">
        <v>45323</v>
      </c>
      <c r="G463" s="203">
        <v>45503</v>
      </c>
      <c r="H463" s="149">
        <v>25000000000</v>
      </c>
      <c r="I463" s="163">
        <v>4.25</v>
      </c>
      <c r="J463" s="171">
        <v>35000000000</v>
      </c>
      <c r="K463" s="156">
        <v>4.25</v>
      </c>
      <c r="L463" s="156">
        <v>4.51</v>
      </c>
      <c r="M463" s="149">
        <v>25000000000</v>
      </c>
      <c r="N463" s="156">
        <v>4.25</v>
      </c>
    </row>
    <row r="464" spans="1:14" x14ac:dyDescent="0.25">
      <c r="A464" s="196" t="s">
        <v>368</v>
      </c>
      <c r="B464" s="148">
        <v>45321</v>
      </c>
      <c r="C464" s="52" t="s">
        <v>464</v>
      </c>
      <c r="D464" s="52" t="s">
        <v>35</v>
      </c>
      <c r="E464" s="147">
        <v>364</v>
      </c>
      <c r="F464" s="148">
        <v>45323</v>
      </c>
      <c r="G464" s="203">
        <v>45685</v>
      </c>
      <c r="H464" s="149">
        <v>5000000000</v>
      </c>
      <c r="I464" s="165">
        <v>4.5</v>
      </c>
      <c r="J464" s="172"/>
      <c r="K464" s="156"/>
      <c r="L464" s="156"/>
      <c r="M464" s="155"/>
      <c r="N464" s="156"/>
    </row>
    <row r="465" spans="1:14" x14ac:dyDescent="0.25">
      <c r="A465" s="196" t="s">
        <v>369</v>
      </c>
      <c r="B465" s="148">
        <v>45328</v>
      </c>
      <c r="C465" s="52" t="s">
        <v>464</v>
      </c>
      <c r="D465" s="52" t="s">
        <v>35</v>
      </c>
      <c r="E465" s="147">
        <v>7</v>
      </c>
      <c r="F465" s="148">
        <v>45330</v>
      </c>
      <c r="G465" s="203">
        <v>45335</v>
      </c>
      <c r="H465" s="149">
        <v>50000000000</v>
      </c>
      <c r="I465" s="165">
        <v>3.75</v>
      </c>
      <c r="J465" s="171">
        <v>50000000000</v>
      </c>
      <c r="K465" s="156">
        <v>3.75</v>
      </c>
      <c r="L465" s="156">
        <v>3.75</v>
      </c>
      <c r="M465" s="149">
        <v>50000000000</v>
      </c>
      <c r="N465" s="156">
        <v>3.75</v>
      </c>
    </row>
    <row r="466" spans="1:14" x14ac:dyDescent="0.25">
      <c r="A466" s="196" t="s">
        <v>369</v>
      </c>
      <c r="B466" s="148">
        <v>45328</v>
      </c>
      <c r="C466" s="52" t="s">
        <v>464</v>
      </c>
      <c r="D466" s="52" t="s">
        <v>35</v>
      </c>
      <c r="E466" s="147">
        <v>91</v>
      </c>
      <c r="F466" s="148">
        <v>45330</v>
      </c>
      <c r="G466" s="203">
        <v>45419</v>
      </c>
      <c r="H466" s="149">
        <v>30000000000</v>
      </c>
      <c r="I466" s="163">
        <v>4</v>
      </c>
      <c r="J466" s="173">
        <v>28200000000</v>
      </c>
      <c r="K466" s="150">
        <v>4</v>
      </c>
      <c r="L466" s="150">
        <v>4.55</v>
      </c>
      <c r="M466" s="149">
        <v>28200000000</v>
      </c>
      <c r="N466" s="150">
        <v>4</v>
      </c>
    </row>
    <row r="467" spans="1:14" x14ac:dyDescent="0.25">
      <c r="A467" s="196" t="s">
        <v>369</v>
      </c>
      <c r="B467" s="148">
        <v>45328</v>
      </c>
      <c r="C467" s="52" t="s">
        <v>464</v>
      </c>
      <c r="D467" s="52" t="s">
        <v>35</v>
      </c>
      <c r="E467" s="147">
        <v>182</v>
      </c>
      <c r="F467" s="148">
        <v>45330</v>
      </c>
      <c r="G467" s="203">
        <v>45510</v>
      </c>
      <c r="H467" s="149">
        <v>30000000000</v>
      </c>
      <c r="I467" s="163">
        <v>4.25</v>
      </c>
      <c r="J467" s="171">
        <v>35000000000</v>
      </c>
      <c r="K467" s="156">
        <v>4.25</v>
      </c>
      <c r="L467" s="156">
        <v>4.51</v>
      </c>
      <c r="M467" s="149">
        <v>30000000000</v>
      </c>
      <c r="N467" s="156">
        <v>4.25</v>
      </c>
    </row>
    <row r="468" spans="1:14" x14ac:dyDescent="0.25">
      <c r="A468" s="196" t="s">
        <v>369</v>
      </c>
      <c r="B468" s="148">
        <v>45328</v>
      </c>
      <c r="C468" s="52" t="s">
        <v>464</v>
      </c>
      <c r="D468" s="52" t="s">
        <v>35</v>
      </c>
      <c r="E468" s="147">
        <v>364</v>
      </c>
      <c r="F468" s="148">
        <v>45330</v>
      </c>
      <c r="G468" s="203">
        <v>45692</v>
      </c>
      <c r="H468" s="149">
        <v>5000000000</v>
      </c>
      <c r="I468" s="165">
        <v>4.5</v>
      </c>
      <c r="J468" s="172"/>
      <c r="K468" s="156"/>
      <c r="L468" s="156"/>
      <c r="M468" s="155"/>
      <c r="N468" s="156"/>
    </row>
    <row r="469" spans="1:14" x14ac:dyDescent="0.25">
      <c r="A469" s="196" t="s">
        <v>370</v>
      </c>
      <c r="B469" s="148">
        <v>45335</v>
      </c>
      <c r="C469" s="52" t="s">
        <v>464</v>
      </c>
      <c r="D469" s="52" t="s">
        <v>35</v>
      </c>
      <c r="E469" s="147">
        <v>7</v>
      </c>
      <c r="F469" s="148">
        <v>45337</v>
      </c>
      <c r="G469" s="203">
        <v>45342</v>
      </c>
      <c r="H469" s="149">
        <v>50000000000</v>
      </c>
      <c r="I469" s="165">
        <v>3.75</v>
      </c>
      <c r="J469" s="172"/>
      <c r="K469" s="156"/>
      <c r="L469" s="156"/>
      <c r="M469" s="155"/>
      <c r="N469" s="156"/>
    </row>
    <row r="470" spans="1:14" x14ac:dyDescent="0.25">
      <c r="A470" s="196" t="s">
        <v>370</v>
      </c>
      <c r="B470" s="148">
        <v>45335</v>
      </c>
      <c r="C470" s="52" t="s">
        <v>464</v>
      </c>
      <c r="D470" s="52" t="s">
        <v>35</v>
      </c>
      <c r="E470" s="147">
        <v>91</v>
      </c>
      <c r="F470" s="148">
        <v>45337</v>
      </c>
      <c r="G470" s="203">
        <v>45426</v>
      </c>
      <c r="H470" s="149">
        <v>30000000000</v>
      </c>
      <c r="I470" s="163">
        <v>4</v>
      </c>
      <c r="J470" s="173">
        <v>25000000000</v>
      </c>
      <c r="K470" s="150">
        <v>4.45</v>
      </c>
      <c r="L470" s="150">
        <v>4.45</v>
      </c>
      <c r="M470" s="149">
        <v>25000000000</v>
      </c>
      <c r="N470" s="150">
        <v>4.45</v>
      </c>
    </row>
    <row r="471" spans="1:14" x14ac:dyDescent="0.25">
      <c r="A471" s="196" t="s">
        <v>370</v>
      </c>
      <c r="B471" s="148">
        <v>45335</v>
      </c>
      <c r="C471" s="52" t="s">
        <v>464</v>
      </c>
      <c r="D471" s="52" t="s">
        <v>35</v>
      </c>
      <c r="E471" s="147">
        <v>182</v>
      </c>
      <c r="F471" s="148">
        <v>45337</v>
      </c>
      <c r="G471" s="203">
        <v>45517</v>
      </c>
      <c r="H471" s="149">
        <v>30000000000</v>
      </c>
      <c r="I471" s="163">
        <v>4.25</v>
      </c>
      <c r="J471" s="171">
        <v>25000000000</v>
      </c>
      <c r="K471" s="156">
        <v>4.51</v>
      </c>
      <c r="L471" s="156">
        <v>4.51</v>
      </c>
      <c r="M471" s="149">
        <v>25000000000</v>
      </c>
      <c r="N471" s="156">
        <v>4.51</v>
      </c>
    </row>
    <row r="472" spans="1:14" x14ac:dyDescent="0.25">
      <c r="A472" s="196" t="s">
        <v>370</v>
      </c>
      <c r="B472" s="148">
        <v>45335</v>
      </c>
      <c r="C472" s="52" t="s">
        <v>464</v>
      </c>
      <c r="D472" s="52" t="s">
        <v>35</v>
      </c>
      <c r="E472" s="147">
        <v>364</v>
      </c>
      <c r="F472" s="148">
        <v>45337</v>
      </c>
      <c r="G472" s="203">
        <v>45699</v>
      </c>
      <c r="H472" s="149">
        <v>5000000000</v>
      </c>
      <c r="I472" s="165">
        <v>4.5</v>
      </c>
      <c r="J472" s="172"/>
      <c r="K472" s="156"/>
      <c r="L472" s="156"/>
      <c r="M472" s="155"/>
      <c r="N472" s="156"/>
    </row>
    <row r="473" spans="1:14" x14ac:dyDescent="0.25">
      <c r="A473" s="196" t="s">
        <v>371</v>
      </c>
      <c r="B473" s="148">
        <v>45342</v>
      </c>
      <c r="C473" s="52" t="s">
        <v>464</v>
      </c>
      <c r="D473" s="52" t="s">
        <v>35</v>
      </c>
      <c r="E473" s="147">
        <v>7</v>
      </c>
      <c r="F473" s="148">
        <v>45344</v>
      </c>
      <c r="G473" s="203">
        <v>45349</v>
      </c>
      <c r="H473" s="149">
        <v>50000000000</v>
      </c>
      <c r="I473" s="165">
        <v>3.75</v>
      </c>
      <c r="J473" s="172"/>
      <c r="K473" s="156"/>
      <c r="L473" s="156"/>
      <c r="M473" s="155"/>
      <c r="N473" s="156"/>
    </row>
    <row r="474" spans="1:14" x14ac:dyDescent="0.25">
      <c r="A474" s="196" t="s">
        <v>371</v>
      </c>
      <c r="B474" s="148">
        <v>45342</v>
      </c>
      <c r="C474" s="52" t="s">
        <v>464</v>
      </c>
      <c r="D474" s="52" t="s">
        <v>35</v>
      </c>
      <c r="E474" s="147">
        <v>91</v>
      </c>
      <c r="F474" s="148">
        <v>45344</v>
      </c>
      <c r="G474" s="203">
        <v>45433</v>
      </c>
      <c r="H474" s="149">
        <v>30000000000</v>
      </c>
      <c r="I474" s="163">
        <v>4</v>
      </c>
      <c r="J474" s="173">
        <v>25000000000</v>
      </c>
      <c r="K474" s="150">
        <v>4.45</v>
      </c>
      <c r="L474" s="150">
        <v>4.45</v>
      </c>
      <c r="M474" s="149">
        <v>25000000000</v>
      </c>
      <c r="N474" s="150">
        <v>4.45</v>
      </c>
    </row>
    <row r="475" spans="1:14" x14ac:dyDescent="0.25">
      <c r="A475" s="196" t="s">
        <v>371</v>
      </c>
      <c r="B475" s="148">
        <v>45342</v>
      </c>
      <c r="C475" s="52" t="s">
        <v>464</v>
      </c>
      <c r="D475" s="52" t="s">
        <v>35</v>
      </c>
      <c r="E475" s="147">
        <v>182</v>
      </c>
      <c r="F475" s="148">
        <v>45344</v>
      </c>
      <c r="G475" s="203">
        <v>45524</v>
      </c>
      <c r="H475" s="149">
        <v>30000000000</v>
      </c>
      <c r="I475" s="163">
        <v>4.25</v>
      </c>
      <c r="J475" s="171">
        <v>25000000000</v>
      </c>
      <c r="K475" s="156">
        <v>4.51</v>
      </c>
      <c r="L475" s="156">
        <v>4.51</v>
      </c>
      <c r="M475" s="149">
        <v>25000000000</v>
      </c>
      <c r="N475" s="156">
        <v>4.51</v>
      </c>
    </row>
    <row r="476" spans="1:14" x14ac:dyDescent="0.25">
      <c r="A476" s="196" t="s">
        <v>371</v>
      </c>
      <c r="B476" s="148">
        <v>45342</v>
      </c>
      <c r="C476" s="52" t="s">
        <v>464</v>
      </c>
      <c r="D476" s="52" t="s">
        <v>35</v>
      </c>
      <c r="E476" s="147">
        <v>364</v>
      </c>
      <c r="F476" s="148">
        <v>45344</v>
      </c>
      <c r="G476" s="203">
        <v>45706</v>
      </c>
      <c r="H476" s="149">
        <v>5000000000</v>
      </c>
      <c r="I476" s="165">
        <v>4.5</v>
      </c>
      <c r="J476" s="172"/>
      <c r="K476" s="156"/>
      <c r="L476" s="156"/>
      <c r="M476" s="155"/>
      <c r="N476" s="156"/>
    </row>
    <row r="477" spans="1:14" x14ac:dyDescent="0.25">
      <c r="A477" s="196" t="s">
        <v>372</v>
      </c>
      <c r="B477" s="148">
        <v>45349</v>
      </c>
      <c r="C477" s="52" t="s">
        <v>464</v>
      </c>
      <c r="D477" s="52" t="s">
        <v>35</v>
      </c>
      <c r="E477" s="147">
        <v>7</v>
      </c>
      <c r="F477" s="148">
        <v>45351</v>
      </c>
      <c r="G477" s="203">
        <v>45356</v>
      </c>
      <c r="H477" s="149">
        <v>50000000000</v>
      </c>
      <c r="I477" s="165">
        <v>3.75</v>
      </c>
      <c r="J477" s="172"/>
      <c r="K477" s="156"/>
      <c r="L477" s="156"/>
      <c r="M477" s="155"/>
      <c r="N477" s="156"/>
    </row>
    <row r="478" spans="1:14" x14ac:dyDescent="0.25">
      <c r="A478" s="196" t="s">
        <v>372</v>
      </c>
      <c r="B478" s="148">
        <v>45349</v>
      </c>
      <c r="C478" s="52" t="s">
        <v>464</v>
      </c>
      <c r="D478" s="52" t="s">
        <v>35</v>
      </c>
      <c r="E478" s="147">
        <v>91</v>
      </c>
      <c r="F478" s="148">
        <v>45351</v>
      </c>
      <c r="G478" s="203">
        <v>45440</v>
      </c>
      <c r="H478" s="149">
        <v>30000000000</v>
      </c>
      <c r="I478" s="163">
        <v>4</v>
      </c>
      <c r="J478" s="173">
        <v>35000000000</v>
      </c>
      <c r="K478" s="150">
        <v>4.09</v>
      </c>
      <c r="L478" s="150">
        <v>4.25</v>
      </c>
      <c r="M478" s="149">
        <v>30000000000</v>
      </c>
      <c r="N478" s="150">
        <v>4.09</v>
      </c>
    </row>
    <row r="479" spans="1:14" x14ac:dyDescent="0.25">
      <c r="A479" s="196" t="s">
        <v>372</v>
      </c>
      <c r="B479" s="148">
        <v>45349</v>
      </c>
      <c r="C479" s="52" t="s">
        <v>464</v>
      </c>
      <c r="D479" s="52" t="s">
        <v>35</v>
      </c>
      <c r="E479" s="147">
        <v>182</v>
      </c>
      <c r="F479" s="148">
        <v>45351</v>
      </c>
      <c r="G479" s="203">
        <v>45531</v>
      </c>
      <c r="H479" s="149">
        <v>30000000000</v>
      </c>
      <c r="I479" s="163">
        <v>4.25</v>
      </c>
      <c r="J479" s="171">
        <v>28500000000</v>
      </c>
      <c r="K479" s="156">
        <v>4.25</v>
      </c>
      <c r="L479" s="156">
        <v>4.29</v>
      </c>
      <c r="M479" s="149">
        <v>28500000000</v>
      </c>
      <c r="N479" s="156">
        <v>4.25</v>
      </c>
    </row>
    <row r="480" spans="1:14" x14ac:dyDescent="0.25">
      <c r="A480" s="196" t="s">
        <v>372</v>
      </c>
      <c r="B480" s="148">
        <v>45349</v>
      </c>
      <c r="C480" s="52" t="s">
        <v>464</v>
      </c>
      <c r="D480" s="52" t="s">
        <v>35</v>
      </c>
      <c r="E480" s="147">
        <v>364</v>
      </c>
      <c r="F480" s="148">
        <v>45351</v>
      </c>
      <c r="G480" s="203">
        <v>45713</v>
      </c>
      <c r="H480" s="149">
        <v>5000000000</v>
      </c>
      <c r="I480" s="165">
        <v>4.5</v>
      </c>
      <c r="J480" s="172"/>
      <c r="K480" s="156"/>
      <c r="L480" s="156"/>
      <c r="M480" s="155"/>
      <c r="N480" s="156"/>
    </row>
    <row r="481" spans="1:14" x14ac:dyDescent="0.25">
      <c r="A481" s="196" t="s">
        <v>373</v>
      </c>
      <c r="B481" s="148">
        <v>45356</v>
      </c>
      <c r="C481" s="52" t="s">
        <v>464</v>
      </c>
      <c r="D481" s="52" t="s">
        <v>35</v>
      </c>
      <c r="E481" s="147">
        <v>7</v>
      </c>
      <c r="F481" s="148">
        <v>45358</v>
      </c>
      <c r="G481" s="203">
        <v>45363</v>
      </c>
      <c r="H481" s="149">
        <v>50000000000</v>
      </c>
      <c r="I481" s="165">
        <v>3.75</v>
      </c>
      <c r="J481" s="172"/>
      <c r="K481" s="156"/>
      <c r="L481" s="156"/>
      <c r="M481" s="155"/>
      <c r="N481" s="156"/>
    </row>
    <row r="482" spans="1:14" x14ac:dyDescent="0.25">
      <c r="A482" s="196" t="s">
        <v>373</v>
      </c>
      <c r="B482" s="148">
        <v>45356</v>
      </c>
      <c r="C482" s="52" t="s">
        <v>464</v>
      </c>
      <c r="D482" s="52" t="s">
        <v>35</v>
      </c>
      <c r="E482" s="147">
        <v>91</v>
      </c>
      <c r="F482" s="148">
        <v>45358</v>
      </c>
      <c r="G482" s="203">
        <v>45447</v>
      </c>
      <c r="H482" s="149">
        <v>35000000000</v>
      </c>
      <c r="I482" s="163">
        <v>4</v>
      </c>
      <c r="J482" s="173">
        <v>62500000000</v>
      </c>
      <c r="K482" s="150">
        <v>4.25</v>
      </c>
      <c r="L482" s="150">
        <v>4.29</v>
      </c>
      <c r="M482" s="149">
        <v>35000000000</v>
      </c>
      <c r="N482" s="150">
        <v>4.26</v>
      </c>
    </row>
    <row r="483" spans="1:14" x14ac:dyDescent="0.25">
      <c r="A483" s="196" t="s">
        <v>373</v>
      </c>
      <c r="B483" s="148">
        <v>45356</v>
      </c>
      <c r="C483" s="52" t="s">
        <v>464</v>
      </c>
      <c r="D483" s="52" t="s">
        <v>35</v>
      </c>
      <c r="E483" s="147">
        <v>182</v>
      </c>
      <c r="F483" s="148">
        <v>45358</v>
      </c>
      <c r="G483" s="203">
        <v>45538</v>
      </c>
      <c r="H483" s="149">
        <v>30000000000</v>
      </c>
      <c r="I483" s="163">
        <v>4.25</v>
      </c>
      <c r="J483" s="171">
        <v>28000000000</v>
      </c>
      <c r="K483" s="156">
        <v>4.25</v>
      </c>
      <c r="L483" s="156">
        <v>4.29</v>
      </c>
      <c r="M483" s="149">
        <v>28000000000</v>
      </c>
      <c r="N483" s="156">
        <v>4.25</v>
      </c>
    </row>
    <row r="484" spans="1:14" x14ac:dyDescent="0.25">
      <c r="A484" s="196" t="s">
        <v>373</v>
      </c>
      <c r="B484" s="148">
        <v>45356</v>
      </c>
      <c r="C484" s="52" t="s">
        <v>464</v>
      </c>
      <c r="D484" s="52" t="s">
        <v>35</v>
      </c>
      <c r="E484" s="147">
        <v>364</v>
      </c>
      <c r="F484" s="148">
        <v>45358</v>
      </c>
      <c r="G484" s="203">
        <v>45720</v>
      </c>
      <c r="H484" s="149">
        <v>5000000000</v>
      </c>
      <c r="I484" s="165">
        <v>4.5</v>
      </c>
      <c r="J484" s="172"/>
      <c r="K484" s="156"/>
      <c r="L484" s="156"/>
      <c r="M484" s="155"/>
      <c r="N484" s="156"/>
    </row>
    <row r="485" spans="1:14" x14ac:dyDescent="0.25">
      <c r="A485" s="196" t="s">
        <v>374</v>
      </c>
      <c r="B485" s="148">
        <v>45363</v>
      </c>
      <c r="C485" s="52" t="s">
        <v>464</v>
      </c>
      <c r="D485" s="52" t="s">
        <v>35</v>
      </c>
      <c r="E485" s="147">
        <v>7</v>
      </c>
      <c r="F485" s="148">
        <v>45365</v>
      </c>
      <c r="G485" s="203">
        <v>45370</v>
      </c>
      <c r="H485" s="149">
        <v>50000000000</v>
      </c>
      <c r="I485" s="165">
        <v>3.75</v>
      </c>
      <c r="J485" s="172"/>
      <c r="K485" s="156"/>
      <c r="L485" s="156"/>
      <c r="M485" s="155"/>
      <c r="N485" s="156"/>
    </row>
    <row r="486" spans="1:14" x14ac:dyDescent="0.25">
      <c r="A486" s="196" t="s">
        <v>374</v>
      </c>
      <c r="B486" s="148">
        <v>45363</v>
      </c>
      <c r="C486" s="52" t="s">
        <v>464</v>
      </c>
      <c r="D486" s="52" t="s">
        <v>35</v>
      </c>
      <c r="E486" s="147">
        <v>91</v>
      </c>
      <c r="F486" s="148">
        <v>45365</v>
      </c>
      <c r="G486" s="203">
        <v>45454</v>
      </c>
      <c r="H486" s="149">
        <v>35000000000</v>
      </c>
      <c r="I486" s="163">
        <v>4</v>
      </c>
      <c r="J486" s="173">
        <v>45000000000</v>
      </c>
      <c r="K486" s="150">
        <v>4</v>
      </c>
      <c r="L486" s="150">
        <v>4.51</v>
      </c>
      <c r="M486" s="149">
        <v>35000000000</v>
      </c>
      <c r="N486" s="150">
        <v>4.2700000000000005</v>
      </c>
    </row>
    <row r="487" spans="1:14" x14ac:dyDescent="0.25">
      <c r="A487" s="196" t="s">
        <v>374</v>
      </c>
      <c r="B487" s="148">
        <v>45363</v>
      </c>
      <c r="C487" s="52" t="s">
        <v>464</v>
      </c>
      <c r="D487" s="52" t="s">
        <v>35</v>
      </c>
      <c r="E487" s="147">
        <v>182</v>
      </c>
      <c r="F487" s="148">
        <v>45365</v>
      </c>
      <c r="G487" s="203">
        <v>45545</v>
      </c>
      <c r="H487" s="149">
        <v>30000000000</v>
      </c>
      <c r="I487" s="163">
        <v>4.25</v>
      </c>
      <c r="J487" s="171">
        <v>37000000000</v>
      </c>
      <c r="K487" s="156">
        <v>4.5</v>
      </c>
      <c r="L487" s="156">
        <v>4.5199999999999996</v>
      </c>
      <c r="M487" s="149">
        <v>30000000000</v>
      </c>
      <c r="N487" s="156">
        <v>4.5</v>
      </c>
    </row>
    <row r="488" spans="1:14" x14ac:dyDescent="0.25">
      <c r="A488" s="196" t="s">
        <v>374</v>
      </c>
      <c r="B488" s="148">
        <v>45363</v>
      </c>
      <c r="C488" s="52" t="s">
        <v>464</v>
      </c>
      <c r="D488" s="52" t="s">
        <v>35</v>
      </c>
      <c r="E488" s="147">
        <v>364</v>
      </c>
      <c r="F488" s="148">
        <v>45365</v>
      </c>
      <c r="G488" s="203">
        <v>45727</v>
      </c>
      <c r="H488" s="149">
        <v>5000000000</v>
      </c>
      <c r="I488" s="165">
        <v>4.5</v>
      </c>
      <c r="J488" s="172"/>
      <c r="K488" s="156"/>
      <c r="L488" s="156"/>
      <c r="M488" s="155"/>
      <c r="N488" s="156"/>
    </row>
    <row r="489" spans="1:14" x14ac:dyDescent="0.25">
      <c r="A489" s="196" t="s">
        <v>375</v>
      </c>
      <c r="B489" s="148">
        <v>45370</v>
      </c>
      <c r="C489" s="52" t="s">
        <v>464</v>
      </c>
      <c r="D489" s="52" t="s">
        <v>35</v>
      </c>
      <c r="E489" s="147">
        <v>7</v>
      </c>
      <c r="F489" s="148">
        <v>45372</v>
      </c>
      <c r="G489" s="203">
        <v>45377</v>
      </c>
      <c r="H489" s="149">
        <v>50000000000</v>
      </c>
      <c r="I489" s="165">
        <v>3.75</v>
      </c>
      <c r="J489" s="172"/>
      <c r="K489" s="156"/>
      <c r="L489" s="156"/>
      <c r="M489" s="155"/>
      <c r="N489" s="156"/>
    </row>
    <row r="490" spans="1:14" x14ac:dyDescent="0.25">
      <c r="A490" s="196" t="s">
        <v>375</v>
      </c>
      <c r="B490" s="148">
        <v>45370</v>
      </c>
      <c r="C490" s="52" t="s">
        <v>464</v>
      </c>
      <c r="D490" s="52" t="s">
        <v>35</v>
      </c>
      <c r="E490" s="147">
        <v>91</v>
      </c>
      <c r="F490" s="148">
        <v>45372</v>
      </c>
      <c r="G490" s="203">
        <v>45461</v>
      </c>
      <c r="H490" s="149">
        <v>35000000000</v>
      </c>
      <c r="I490" s="163">
        <v>4</v>
      </c>
      <c r="J490" s="173">
        <v>53500000000</v>
      </c>
      <c r="K490" s="150">
        <v>4.29</v>
      </c>
      <c r="L490" s="150">
        <v>4.51</v>
      </c>
      <c r="M490" s="149">
        <v>35000000000</v>
      </c>
      <c r="N490" s="150">
        <v>4.3</v>
      </c>
    </row>
    <row r="491" spans="1:14" x14ac:dyDescent="0.25">
      <c r="A491" s="196" t="s">
        <v>375</v>
      </c>
      <c r="B491" s="148">
        <v>45370</v>
      </c>
      <c r="C491" s="52" t="s">
        <v>464</v>
      </c>
      <c r="D491" s="52" t="s">
        <v>35</v>
      </c>
      <c r="E491" s="147">
        <v>182</v>
      </c>
      <c r="F491" s="148">
        <v>45372</v>
      </c>
      <c r="G491" s="203">
        <v>45552</v>
      </c>
      <c r="H491" s="149">
        <v>30000000000</v>
      </c>
      <c r="I491" s="163">
        <v>4.25</v>
      </c>
      <c r="J491" s="171">
        <v>33000000000</v>
      </c>
      <c r="K491" s="156">
        <v>4.29</v>
      </c>
      <c r="L491" s="156">
        <v>4.51</v>
      </c>
      <c r="M491" s="149">
        <v>35000000000</v>
      </c>
      <c r="N491" s="156">
        <v>4.3</v>
      </c>
    </row>
    <row r="492" spans="1:14" x14ac:dyDescent="0.25">
      <c r="A492" s="196" t="s">
        <v>375</v>
      </c>
      <c r="B492" s="148">
        <v>45370</v>
      </c>
      <c r="C492" s="52" t="s">
        <v>464</v>
      </c>
      <c r="D492" s="52" t="s">
        <v>35</v>
      </c>
      <c r="E492" s="147">
        <v>364</v>
      </c>
      <c r="F492" s="148">
        <v>45372</v>
      </c>
      <c r="G492" s="203">
        <v>45734</v>
      </c>
      <c r="H492" s="149">
        <v>5000000000</v>
      </c>
      <c r="I492" s="165">
        <v>4.5</v>
      </c>
      <c r="J492" s="172"/>
      <c r="K492" s="156"/>
      <c r="L492" s="156"/>
      <c r="M492" s="155"/>
      <c r="N492" s="156"/>
    </row>
    <row r="493" spans="1:14" x14ac:dyDescent="0.25">
      <c r="A493" s="196" t="s">
        <v>376</v>
      </c>
      <c r="B493" s="148">
        <v>45377</v>
      </c>
      <c r="C493" s="52" t="s">
        <v>464</v>
      </c>
      <c r="D493" s="52" t="s">
        <v>35</v>
      </c>
      <c r="E493" s="147">
        <v>7</v>
      </c>
      <c r="F493" s="148">
        <v>45379</v>
      </c>
      <c r="G493" s="203">
        <v>45384</v>
      </c>
      <c r="H493" s="149">
        <v>50000000000</v>
      </c>
      <c r="I493" s="165">
        <v>3.75</v>
      </c>
      <c r="J493" s="171">
        <v>50000000000</v>
      </c>
      <c r="K493" s="156">
        <v>3.75</v>
      </c>
      <c r="L493" s="156">
        <v>3.75</v>
      </c>
      <c r="M493" s="149">
        <v>50000000000</v>
      </c>
      <c r="N493" s="156">
        <v>3.75</v>
      </c>
    </row>
    <row r="494" spans="1:14" x14ac:dyDescent="0.25">
      <c r="A494" s="196" t="s">
        <v>376</v>
      </c>
      <c r="B494" s="148">
        <v>45377</v>
      </c>
      <c r="C494" s="52" t="s">
        <v>464</v>
      </c>
      <c r="D494" s="52" t="s">
        <v>35</v>
      </c>
      <c r="E494" s="147">
        <v>91</v>
      </c>
      <c r="F494" s="148">
        <v>45379</v>
      </c>
      <c r="G494" s="203">
        <v>45468</v>
      </c>
      <c r="H494" s="149">
        <v>40000000000</v>
      </c>
      <c r="I494" s="163">
        <v>4</v>
      </c>
      <c r="J494" s="173">
        <v>49800000000</v>
      </c>
      <c r="K494" s="150">
        <v>4.3</v>
      </c>
      <c r="L494" s="150">
        <v>4.51</v>
      </c>
      <c r="M494" s="149">
        <v>40000000000</v>
      </c>
      <c r="N494" s="150">
        <v>4.3</v>
      </c>
    </row>
    <row r="495" spans="1:14" x14ac:dyDescent="0.25">
      <c r="A495" s="196" t="s">
        <v>376</v>
      </c>
      <c r="B495" s="148">
        <v>45377</v>
      </c>
      <c r="C495" s="52" t="s">
        <v>464</v>
      </c>
      <c r="D495" s="52" t="s">
        <v>35</v>
      </c>
      <c r="E495" s="147">
        <v>182</v>
      </c>
      <c r="F495" s="148">
        <v>45379</v>
      </c>
      <c r="G495" s="203">
        <v>45559</v>
      </c>
      <c r="H495" s="149">
        <v>30000000000</v>
      </c>
      <c r="I495" s="163">
        <v>4.25</v>
      </c>
      <c r="J495" s="171">
        <v>25000000000</v>
      </c>
      <c r="K495" s="156">
        <v>4.5199999999999996</v>
      </c>
      <c r="L495" s="156">
        <v>4.5199999999999996</v>
      </c>
      <c r="M495" s="149">
        <v>25000000000</v>
      </c>
      <c r="N495" s="156">
        <v>4.5199999999999996</v>
      </c>
    </row>
    <row r="496" spans="1:14" x14ac:dyDescent="0.25">
      <c r="A496" s="196" t="s">
        <v>376</v>
      </c>
      <c r="B496" s="148">
        <v>45377</v>
      </c>
      <c r="C496" s="52" t="s">
        <v>464</v>
      </c>
      <c r="D496" s="52" t="s">
        <v>35</v>
      </c>
      <c r="E496" s="147">
        <v>364</v>
      </c>
      <c r="F496" s="148">
        <v>45379</v>
      </c>
      <c r="G496" s="203">
        <v>45741</v>
      </c>
      <c r="H496" s="149">
        <v>5000000000</v>
      </c>
      <c r="I496" s="165">
        <v>4.5</v>
      </c>
      <c r="J496" s="172"/>
      <c r="K496" s="156"/>
      <c r="L496" s="156"/>
      <c r="M496" s="155"/>
      <c r="N496" s="156"/>
    </row>
    <row r="497" spans="1:14" x14ac:dyDescent="0.25">
      <c r="A497" s="196" t="s">
        <v>377</v>
      </c>
      <c r="B497" s="148">
        <v>45384</v>
      </c>
      <c r="C497" s="52" t="s">
        <v>464</v>
      </c>
      <c r="D497" s="52" t="s">
        <v>35</v>
      </c>
      <c r="E497" s="147">
        <v>7</v>
      </c>
      <c r="F497" s="148">
        <v>45386</v>
      </c>
      <c r="G497" s="203">
        <v>45391</v>
      </c>
      <c r="H497" s="149">
        <v>65000000000</v>
      </c>
      <c r="I497" s="165">
        <v>3.75</v>
      </c>
      <c r="J497" s="171">
        <v>75000000000</v>
      </c>
      <c r="K497" s="156">
        <v>3.75</v>
      </c>
      <c r="L497" s="156">
        <v>3.75</v>
      </c>
      <c r="M497" s="149">
        <v>65000000000</v>
      </c>
      <c r="N497" s="156">
        <v>3.75</v>
      </c>
    </row>
    <row r="498" spans="1:14" x14ac:dyDescent="0.25">
      <c r="A498" s="196" t="s">
        <v>377</v>
      </c>
      <c r="B498" s="148">
        <v>45384</v>
      </c>
      <c r="C498" s="52" t="s">
        <v>464</v>
      </c>
      <c r="D498" s="52" t="s">
        <v>35</v>
      </c>
      <c r="E498" s="147">
        <v>91</v>
      </c>
      <c r="F498" s="148">
        <v>45386</v>
      </c>
      <c r="G498" s="203">
        <v>45475</v>
      </c>
      <c r="H498" s="149">
        <v>40000000000</v>
      </c>
      <c r="I498" s="163">
        <v>4</v>
      </c>
      <c r="J498" s="173">
        <v>54500000000</v>
      </c>
      <c r="K498" s="150">
        <v>4.3099999999999996</v>
      </c>
      <c r="L498" s="150">
        <v>4.3999999999999995</v>
      </c>
      <c r="M498" s="149">
        <v>40000000000</v>
      </c>
      <c r="N498" s="150">
        <v>4.3099999999999996</v>
      </c>
    </row>
    <row r="499" spans="1:14" x14ac:dyDescent="0.25">
      <c r="A499" s="196" t="s">
        <v>377</v>
      </c>
      <c r="B499" s="148">
        <v>45384</v>
      </c>
      <c r="C499" s="52" t="s">
        <v>464</v>
      </c>
      <c r="D499" s="52" t="s">
        <v>35</v>
      </c>
      <c r="E499" s="147">
        <v>182</v>
      </c>
      <c r="F499" s="148">
        <v>45386</v>
      </c>
      <c r="G499" s="203">
        <v>45566</v>
      </c>
      <c r="H499" s="149">
        <v>30000000000</v>
      </c>
      <c r="I499" s="163">
        <v>4.25</v>
      </c>
      <c r="J499" s="171">
        <v>39000000000</v>
      </c>
      <c r="K499" s="156">
        <v>4.3900000000000006</v>
      </c>
      <c r="L499" s="156">
        <v>4.5199999999999996</v>
      </c>
      <c r="M499" s="149">
        <v>3000000000</v>
      </c>
      <c r="N499" s="156">
        <v>4.32</v>
      </c>
    </row>
    <row r="500" spans="1:14" x14ac:dyDescent="0.25">
      <c r="A500" s="196" t="s">
        <v>377</v>
      </c>
      <c r="B500" s="148">
        <v>45384</v>
      </c>
      <c r="C500" s="52" t="s">
        <v>464</v>
      </c>
      <c r="D500" s="52" t="s">
        <v>35</v>
      </c>
      <c r="E500" s="147">
        <v>364</v>
      </c>
      <c r="F500" s="148">
        <v>45386</v>
      </c>
      <c r="G500" s="203">
        <v>45748</v>
      </c>
      <c r="H500" s="149">
        <v>5000000000</v>
      </c>
      <c r="I500" s="165">
        <v>4.5</v>
      </c>
      <c r="J500" s="172"/>
      <c r="K500" s="156"/>
      <c r="L500" s="156"/>
      <c r="M500" s="155"/>
      <c r="N500" s="156"/>
    </row>
    <row r="501" spans="1:14" x14ac:dyDescent="0.25">
      <c r="A501" s="196" t="s">
        <v>378</v>
      </c>
      <c r="B501" s="148">
        <v>45391</v>
      </c>
      <c r="C501" s="52" t="s">
        <v>464</v>
      </c>
      <c r="D501" s="52" t="s">
        <v>35</v>
      </c>
      <c r="E501" s="147">
        <v>7</v>
      </c>
      <c r="F501" s="148">
        <v>45393</v>
      </c>
      <c r="G501" s="203">
        <v>45398</v>
      </c>
      <c r="H501" s="149">
        <v>70000000000</v>
      </c>
      <c r="I501" s="165">
        <v>3.75</v>
      </c>
      <c r="J501" s="171">
        <v>70000000000</v>
      </c>
      <c r="K501" s="156">
        <v>3.75</v>
      </c>
      <c r="L501" s="156">
        <v>3.75</v>
      </c>
      <c r="M501" s="149">
        <v>70000000000</v>
      </c>
      <c r="N501" s="156">
        <v>3.75</v>
      </c>
    </row>
    <row r="502" spans="1:14" x14ac:dyDescent="0.25">
      <c r="A502" s="196" t="s">
        <v>378</v>
      </c>
      <c r="B502" s="148">
        <v>45391</v>
      </c>
      <c r="C502" s="52" t="s">
        <v>464</v>
      </c>
      <c r="D502" s="52" t="s">
        <v>35</v>
      </c>
      <c r="E502" s="147">
        <v>91</v>
      </c>
      <c r="F502" s="148">
        <v>45393</v>
      </c>
      <c r="G502" s="203">
        <v>45482</v>
      </c>
      <c r="H502" s="149">
        <v>40000000000</v>
      </c>
      <c r="I502" s="163">
        <v>4</v>
      </c>
      <c r="J502" s="173">
        <v>75000000000</v>
      </c>
      <c r="K502" s="150">
        <v>4.3600000000000003</v>
      </c>
      <c r="L502" s="150">
        <v>4.41</v>
      </c>
      <c r="M502" s="149">
        <v>40000000000</v>
      </c>
      <c r="N502" s="150">
        <v>4.3999999999999995</v>
      </c>
    </row>
    <row r="503" spans="1:14" x14ac:dyDescent="0.25">
      <c r="A503" s="196" t="s">
        <v>378</v>
      </c>
      <c r="B503" s="148">
        <v>45391</v>
      </c>
      <c r="C503" s="52" t="s">
        <v>464</v>
      </c>
      <c r="D503" s="52" t="s">
        <v>35</v>
      </c>
      <c r="E503" s="147">
        <v>182</v>
      </c>
      <c r="F503" s="148">
        <v>45393</v>
      </c>
      <c r="G503" s="203">
        <v>45573</v>
      </c>
      <c r="H503" s="149">
        <v>30000000000</v>
      </c>
      <c r="I503" s="163">
        <v>4.25</v>
      </c>
      <c r="J503" s="171">
        <v>40500000000</v>
      </c>
      <c r="K503" s="156">
        <v>4.5</v>
      </c>
      <c r="L503" s="156">
        <v>4.53</v>
      </c>
      <c r="M503" s="149">
        <v>30000000000</v>
      </c>
      <c r="N503" s="156">
        <v>4.5</v>
      </c>
    </row>
    <row r="504" spans="1:14" x14ac:dyDescent="0.25">
      <c r="A504" s="196" t="s">
        <v>378</v>
      </c>
      <c r="B504" s="148">
        <v>45391</v>
      </c>
      <c r="C504" s="52" t="s">
        <v>464</v>
      </c>
      <c r="D504" s="52" t="s">
        <v>35</v>
      </c>
      <c r="E504" s="147">
        <v>364</v>
      </c>
      <c r="F504" s="148">
        <v>45393</v>
      </c>
      <c r="G504" s="203">
        <v>45755</v>
      </c>
      <c r="H504" s="149">
        <v>5000000000</v>
      </c>
      <c r="I504" s="165">
        <v>4.5</v>
      </c>
      <c r="J504" s="172"/>
      <c r="K504" s="156"/>
      <c r="L504" s="156"/>
      <c r="M504" s="155"/>
      <c r="N504" s="156"/>
    </row>
    <row r="505" spans="1:14" x14ac:dyDescent="0.25">
      <c r="A505" s="196" t="s">
        <v>379</v>
      </c>
      <c r="B505" s="148">
        <v>45394</v>
      </c>
      <c r="C505" s="52" t="s">
        <v>464</v>
      </c>
      <c r="D505" s="52" t="s">
        <v>35</v>
      </c>
      <c r="E505" s="147">
        <v>7</v>
      </c>
      <c r="F505" s="148">
        <v>45396</v>
      </c>
      <c r="G505" s="203">
        <v>45401</v>
      </c>
      <c r="H505" s="149">
        <v>70000000000</v>
      </c>
      <c r="I505" s="165">
        <v>3.75</v>
      </c>
      <c r="J505" s="171">
        <v>70000000000</v>
      </c>
      <c r="K505" s="156">
        <v>3.75</v>
      </c>
      <c r="L505" s="156">
        <v>3.75</v>
      </c>
      <c r="M505" s="149">
        <v>70000000000</v>
      </c>
      <c r="N505" s="156">
        <v>3.75</v>
      </c>
    </row>
    <row r="506" spans="1:14" x14ac:dyDescent="0.25">
      <c r="A506" s="196" t="s">
        <v>379</v>
      </c>
      <c r="B506" s="148">
        <v>45394</v>
      </c>
      <c r="C506" s="52" t="s">
        <v>464</v>
      </c>
      <c r="D506" s="52" t="s">
        <v>35</v>
      </c>
      <c r="E506" s="147">
        <v>91</v>
      </c>
      <c r="F506" s="148">
        <v>45396</v>
      </c>
      <c r="G506" s="203">
        <v>45485</v>
      </c>
      <c r="H506" s="149">
        <v>40000000000</v>
      </c>
      <c r="I506" s="163">
        <v>4</v>
      </c>
      <c r="J506" s="173">
        <v>55000000000</v>
      </c>
      <c r="K506" s="150">
        <v>4.0599999999999996</v>
      </c>
      <c r="L506" s="150">
        <v>4.41</v>
      </c>
      <c r="M506" s="149">
        <v>40000000000</v>
      </c>
      <c r="N506" s="150">
        <v>4.0599999999999996</v>
      </c>
    </row>
    <row r="507" spans="1:14" x14ac:dyDescent="0.25">
      <c r="A507" s="196" t="s">
        <v>379</v>
      </c>
      <c r="B507" s="148">
        <v>45394</v>
      </c>
      <c r="C507" s="52" t="s">
        <v>464</v>
      </c>
      <c r="D507" s="52" t="s">
        <v>35</v>
      </c>
      <c r="E507" s="147">
        <v>182</v>
      </c>
      <c r="F507" s="148">
        <v>45396</v>
      </c>
      <c r="G507" s="203">
        <v>45576</v>
      </c>
      <c r="H507" s="149">
        <v>30000000000</v>
      </c>
      <c r="I507" s="163">
        <v>4.25</v>
      </c>
      <c r="J507" s="171">
        <v>39650000000</v>
      </c>
      <c r="K507" s="156">
        <v>4.53</v>
      </c>
      <c r="L507" s="156">
        <v>5</v>
      </c>
      <c r="M507" s="149">
        <v>30000000000</v>
      </c>
      <c r="N507" s="156">
        <v>4.53</v>
      </c>
    </row>
    <row r="508" spans="1:14" x14ac:dyDescent="0.25">
      <c r="A508" s="196" t="s">
        <v>379</v>
      </c>
      <c r="B508" s="148">
        <v>45394</v>
      </c>
      <c r="C508" s="52" t="s">
        <v>464</v>
      </c>
      <c r="D508" s="52" t="s">
        <v>35</v>
      </c>
      <c r="E508" s="147">
        <v>364</v>
      </c>
      <c r="F508" s="148">
        <v>45396</v>
      </c>
      <c r="G508" s="203">
        <v>45758</v>
      </c>
      <c r="H508" s="149">
        <v>5000000000</v>
      </c>
      <c r="I508" s="165">
        <v>4.5</v>
      </c>
      <c r="J508" s="172"/>
      <c r="K508" s="156"/>
      <c r="L508" s="156"/>
      <c r="M508" s="155"/>
      <c r="N508" s="156"/>
    </row>
    <row r="509" spans="1:14" x14ac:dyDescent="0.25">
      <c r="A509" s="196" t="s">
        <v>380</v>
      </c>
      <c r="B509" s="148">
        <v>45405</v>
      </c>
      <c r="C509" s="52" t="s">
        <v>464</v>
      </c>
      <c r="D509" s="52" t="s">
        <v>35</v>
      </c>
      <c r="E509" s="147">
        <v>7</v>
      </c>
      <c r="F509" s="148">
        <v>45407</v>
      </c>
      <c r="G509" s="203">
        <v>45412</v>
      </c>
      <c r="H509" s="149">
        <v>70000000000</v>
      </c>
      <c r="I509" s="165">
        <v>3.75</v>
      </c>
      <c r="J509" s="171">
        <v>70000000000</v>
      </c>
      <c r="K509" s="156">
        <v>3.75</v>
      </c>
      <c r="L509" s="156">
        <v>3.75</v>
      </c>
      <c r="M509" s="149">
        <v>70000000000</v>
      </c>
      <c r="N509" s="156">
        <v>3.75</v>
      </c>
    </row>
    <row r="510" spans="1:14" x14ac:dyDescent="0.25">
      <c r="A510" s="196" t="s">
        <v>380</v>
      </c>
      <c r="B510" s="148">
        <v>45405</v>
      </c>
      <c r="C510" s="52" t="s">
        <v>464</v>
      </c>
      <c r="D510" s="52" t="s">
        <v>35</v>
      </c>
      <c r="E510" s="147">
        <v>91</v>
      </c>
      <c r="F510" s="148">
        <v>45407</v>
      </c>
      <c r="G510" s="203">
        <v>45496</v>
      </c>
      <c r="H510" s="149">
        <v>40000000000</v>
      </c>
      <c r="I510" s="163">
        <v>4</v>
      </c>
      <c r="J510" s="173">
        <v>49000000000</v>
      </c>
      <c r="K510" s="150">
        <v>4.16</v>
      </c>
      <c r="L510" s="150">
        <v>4.41</v>
      </c>
      <c r="M510" s="149">
        <v>40000000000</v>
      </c>
      <c r="N510" s="150">
        <v>4.16</v>
      </c>
    </row>
    <row r="511" spans="1:14" x14ac:dyDescent="0.25">
      <c r="A511" s="196" t="s">
        <v>380</v>
      </c>
      <c r="B511" s="148">
        <v>45405</v>
      </c>
      <c r="C511" s="52" t="s">
        <v>464</v>
      </c>
      <c r="D511" s="52" t="s">
        <v>35</v>
      </c>
      <c r="E511" s="147">
        <v>182</v>
      </c>
      <c r="F511" s="148">
        <v>45407</v>
      </c>
      <c r="G511" s="203">
        <v>45587</v>
      </c>
      <c r="H511" s="149">
        <v>30000000000</v>
      </c>
      <c r="I511" s="163">
        <v>4.25</v>
      </c>
      <c r="J511" s="171">
        <v>25000000000</v>
      </c>
      <c r="K511" s="156">
        <v>4.55</v>
      </c>
      <c r="L511" s="156">
        <v>4.55</v>
      </c>
      <c r="M511" s="149">
        <v>25000000000</v>
      </c>
      <c r="N511" s="156">
        <v>4.55</v>
      </c>
    </row>
    <row r="512" spans="1:14" x14ac:dyDescent="0.25">
      <c r="A512" s="196" t="s">
        <v>380</v>
      </c>
      <c r="B512" s="148">
        <v>45405</v>
      </c>
      <c r="C512" s="52" t="s">
        <v>464</v>
      </c>
      <c r="D512" s="52" t="s">
        <v>35</v>
      </c>
      <c r="E512" s="147">
        <v>364</v>
      </c>
      <c r="F512" s="148">
        <v>45407</v>
      </c>
      <c r="G512" s="203">
        <v>45769</v>
      </c>
      <c r="H512" s="149">
        <v>5000000000</v>
      </c>
      <c r="I512" s="165">
        <v>4.5</v>
      </c>
      <c r="J512" s="172"/>
      <c r="K512" s="156"/>
      <c r="L512" s="156"/>
      <c r="M512" s="155"/>
      <c r="N512" s="156"/>
    </row>
    <row r="513" spans="1:14" x14ac:dyDescent="0.25">
      <c r="A513" s="196" t="s">
        <v>381</v>
      </c>
      <c r="B513" s="148">
        <v>45411</v>
      </c>
      <c r="C513" s="52" t="s">
        <v>464</v>
      </c>
      <c r="D513" s="52" t="s">
        <v>35</v>
      </c>
      <c r="E513" s="147">
        <v>7</v>
      </c>
      <c r="F513" s="148">
        <v>45413</v>
      </c>
      <c r="G513" s="203">
        <v>45418</v>
      </c>
      <c r="H513" s="149">
        <v>70000000000</v>
      </c>
      <c r="I513" s="165">
        <v>3.75</v>
      </c>
      <c r="J513" s="171">
        <v>70000000000</v>
      </c>
      <c r="K513" s="156">
        <v>3.75</v>
      </c>
      <c r="L513" s="156">
        <v>3.75</v>
      </c>
      <c r="M513" s="149">
        <v>70000000000</v>
      </c>
      <c r="N513" s="156">
        <v>3.75</v>
      </c>
    </row>
    <row r="514" spans="1:14" x14ac:dyDescent="0.25">
      <c r="A514" s="196" t="s">
        <v>381</v>
      </c>
      <c r="B514" s="148">
        <v>45411</v>
      </c>
      <c r="C514" s="52" t="s">
        <v>464</v>
      </c>
      <c r="D514" s="52" t="s">
        <v>35</v>
      </c>
      <c r="E514" s="147">
        <v>91</v>
      </c>
      <c r="F514" s="148">
        <v>45413</v>
      </c>
      <c r="G514" s="203">
        <v>45502</v>
      </c>
      <c r="H514" s="149">
        <v>40000000000</v>
      </c>
      <c r="I514" s="163">
        <v>4</v>
      </c>
      <c r="J514" s="173">
        <v>44000000000</v>
      </c>
      <c r="K514" s="150">
        <v>4</v>
      </c>
      <c r="L514" s="150">
        <v>4.41</v>
      </c>
      <c r="M514" s="149">
        <v>40000000000</v>
      </c>
      <c r="N514" s="150">
        <v>4</v>
      </c>
    </row>
    <row r="515" spans="1:14" x14ac:dyDescent="0.25">
      <c r="A515" s="196" t="s">
        <v>381</v>
      </c>
      <c r="B515" s="148">
        <v>45411</v>
      </c>
      <c r="C515" s="52" t="s">
        <v>464</v>
      </c>
      <c r="D515" s="52" t="s">
        <v>35</v>
      </c>
      <c r="E515" s="147">
        <v>182</v>
      </c>
      <c r="F515" s="148">
        <v>45413</v>
      </c>
      <c r="G515" s="203">
        <v>45593</v>
      </c>
      <c r="H515" s="149">
        <v>30000000000</v>
      </c>
      <c r="I515" s="163">
        <v>4.25</v>
      </c>
      <c r="J515" s="171">
        <v>25000000000</v>
      </c>
      <c r="K515" s="156">
        <v>4.49</v>
      </c>
      <c r="L515" s="156">
        <v>4.49</v>
      </c>
      <c r="M515" s="149">
        <v>25000000000</v>
      </c>
      <c r="N515" s="156">
        <v>4.49</v>
      </c>
    </row>
    <row r="516" spans="1:14" x14ac:dyDescent="0.25">
      <c r="A516" s="196" t="s">
        <v>381</v>
      </c>
      <c r="B516" s="148">
        <v>45411</v>
      </c>
      <c r="C516" s="52" t="s">
        <v>464</v>
      </c>
      <c r="D516" s="52" t="s">
        <v>35</v>
      </c>
      <c r="E516" s="147">
        <v>364</v>
      </c>
      <c r="F516" s="148">
        <v>45413</v>
      </c>
      <c r="G516" s="203">
        <v>45775</v>
      </c>
      <c r="H516" s="149">
        <v>5000000000</v>
      </c>
      <c r="I516" s="165">
        <v>4.5</v>
      </c>
      <c r="J516" s="172"/>
      <c r="K516" s="156"/>
      <c r="L516" s="156"/>
      <c r="M516" s="155"/>
      <c r="N516" s="156"/>
    </row>
    <row r="517" spans="1:14" x14ac:dyDescent="0.25">
      <c r="A517" s="196" t="s">
        <v>382</v>
      </c>
      <c r="B517" s="148">
        <v>45419</v>
      </c>
      <c r="C517" s="52" t="s">
        <v>464</v>
      </c>
      <c r="D517" s="52" t="s">
        <v>35</v>
      </c>
      <c r="E517" s="147">
        <v>7</v>
      </c>
      <c r="F517" s="148">
        <v>45421</v>
      </c>
      <c r="G517" s="203">
        <v>45426</v>
      </c>
      <c r="H517" s="149">
        <v>70000000000</v>
      </c>
      <c r="I517" s="165">
        <v>3.75</v>
      </c>
      <c r="J517" s="172"/>
      <c r="K517" s="156"/>
      <c r="L517" s="156"/>
      <c r="M517" s="155"/>
      <c r="N517" s="156"/>
    </row>
    <row r="518" spans="1:14" x14ac:dyDescent="0.25">
      <c r="A518" s="196" t="s">
        <v>382</v>
      </c>
      <c r="B518" s="148">
        <v>45419</v>
      </c>
      <c r="C518" s="52" t="s">
        <v>464</v>
      </c>
      <c r="D518" s="52" t="s">
        <v>35</v>
      </c>
      <c r="E518" s="147">
        <v>91</v>
      </c>
      <c r="F518" s="148">
        <v>45421</v>
      </c>
      <c r="G518" s="203">
        <v>45510</v>
      </c>
      <c r="H518" s="149">
        <v>40000000000</v>
      </c>
      <c r="I518" s="163">
        <v>4</v>
      </c>
      <c r="J518" s="173">
        <v>42000000000</v>
      </c>
      <c r="K518" s="150">
        <v>4.41</v>
      </c>
      <c r="L518" s="150">
        <v>4.5</v>
      </c>
      <c r="M518" s="149">
        <v>40000000000</v>
      </c>
      <c r="N518" s="150">
        <v>4.41</v>
      </c>
    </row>
    <row r="519" spans="1:14" x14ac:dyDescent="0.25">
      <c r="A519" s="196" t="s">
        <v>382</v>
      </c>
      <c r="B519" s="148">
        <v>45419</v>
      </c>
      <c r="C519" s="52" t="s">
        <v>464</v>
      </c>
      <c r="D519" s="52" t="s">
        <v>35</v>
      </c>
      <c r="E519" s="147">
        <v>182</v>
      </c>
      <c r="F519" s="148">
        <v>45421</v>
      </c>
      <c r="G519" s="203">
        <v>45601</v>
      </c>
      <c r="H519" s="149">
        <v>25000000000</v>
      </c>
      <c r="I519" s="163">
        <v>4.25</v>
      </c>
      <c r="J519" s="171">
        <v>20000000000</v>
      </c>
      <c r="K519" s="156">
        <v>4.49</v>
      </c>
      <c r="L519" s="156">
        <v>4.49</v>
      </c>
      <c r="M519" s="149">
        <v>20000000000</v>
      </c>
      <c r="N519" s="156">
        <v>4.49</v>
      </c>
    </row>
    <row r="520" spans="1:14" x14ac:dyDescent="0.25">
      <c r="A520" s="196" t="s">
        <v>382</v>
      </c>
      <c r="B520" s="148">
        <v>45419</v>
      </c>
      <c r="C520" s="52" t="s">
        <v>464</v>
      </c>
      <c r="D520" s="52" t="s">
        <v>35</v>
      </c>
      <c r="E520" s="147">
        <v>364</v>
      </c>
      <c r="F520" s="148">
        <v>45421</v>
      </c>
      <c r="G520" s="203">
        <v>45783</v>
      </c>
      <c r="H520" s="149">
        <v>5000000000</v>
      </c>
      <c r="I520" s="165">
        <v>4.5</v>
      </c>
      <c r="J520" s="172"/>
      <c r="K520" s="156"/>
      <c r="L520" s="156"/>
      <c r="M520" s="155"/>
      <c r="N520" s="156"/>
    </row>
    <row r="521" spans="1:14" x14ac:dyDescent="0.25">
      <c r="A521" s="196" t="s">
        <v>383</v>
      </c>
      <c r="B521" s="148">
        <v>45425</v>
      </c>
      <c r="C521" s="52" t="s">
        <v>464</v>
      </c>
      <c r="D521" s="52" t="s">
        <v>35</v>
      </c>
      <c r="E521" s="147">
        <v>7</v>
      </c>
      <c r="F521" s="148">
        <v>45427</v>
      </c>
      <c r="G521" s="203">
        <v>45432</v>
      </c>
      <c r="H521" s="149">
        <v>70000000000</v>
      </c>
      <c r="I521" s="165">
        <v>3.75</v>
      </c>
      <c r="J521" s="172"/>
      <c r="K521" s="156"/>
      <c r="L521" s="156"/>
      <c r="M521" s="155"/>
      <c r="N521" s="156"/>
    </row>
    <row r="522" spans="1:14" x14ac:dyDescent="0.25">
      <c r="A522" s="196" t="s">
        <v>383</v>
      </c>
      <c r="B522" s="148">
        <v>45425</v>
      </c>
      <c r="C522" s="52" t="s">
        <v>464</v>
      </c>
      <c r="D522" s="52" t="s">
        <v>35</v>
      </c>
      <c r="E522" s="147">
        <v>91</v>
      </c>
      <c r="F522" s="148">
        <v>45427</v>
      </c>
      <c r="G522" s="203">
        <v>45516</v>
      </c>
      <c r="H522" s="149">
        <v>40000000000</v>
      </c>
      <c r="I522" s="163">
        <v>4</v>
      </c>
      <c r="J522" s="173">
        <v>44000000000</v>
      </c>
      <c r="K522" s="150">
        <v>4.25</v>
      </c>
      <c r="L522" s="150">
        <v>4.51</v>
      </c>
      <c r="M522" s="149">
        <v>40000000000</v>
      </c>
      <c r="N522" s="150">
        <v>4.25</v>
      </c>
    </row>
    <row r="523" spans="1:14" x14ac:dyDescent="0.25">
      <c r="A523" s="196" t="s">
        <v>383</v>
      </c>
      <c r="B523" s="148">
        <v>45425</v>
      </c>
      <c r="C523" s="52" t="s">
        <v>464</v>
      </c>
      <c r="D523" s="52" t="s">
        <v>35</v>
      </c>
      <c r="E523" s="147">
        <v>182</v>
      </c>
      <c r="F523" s="148">
        <v>45427</v>
      </c>
      <c r="G523" s="203">
        <v>45607</v>
      </c>
      <c r="H523" s="149">
        <v>25000000000</v>
      </c>
      <c r="I523" s="163">
        <v>4.25</v>
      </c>
      <c r="J523" s="171">
        <v>20000000000</v>
      </c>
      <c r="K523" s="156">
        <v>4.29</v>
      </c>
      <c r="L523" s="156">
        <v>4.29</v>
      </c>
      <c r="M523" s="149">
        <v>20000000000</v>
      </c>
      <c r="N523" s="156">
        <v>4.29</v>
      </c>
    </row>
    <row r="524" spans="1:14" x14ac:dyDescent="0.25">
      <c r="A524" s="196" t="s">
        <v>383</v>
      </c>
      <c r="B524" s="148">
        <v>45425</v>
      </c>
      <c r="C524" s="52" t="s">
        <v>464</v>
      </c>
      <c r="D524" s="52" t="s">
        <v>35</v>
      </c>
      <c r="E524" s="147">
        <v>364</v>
      </c>
      <c r="F524" s="148">
        <v>45427</v>
      </c>
      <c r="G524" s="203">
        <v>45789</v>
      </c>
      <c r="H524" s="149">
        <v>5000000000</v>
      </c>
      <c r="I524" s="165">
        <v>4.5</v>
      </c>
      <c r="J524" s="172"/>
      <c r="K524" s="156"/>
      <c r="L524" s="156"/>
      <c r="M524" s="155"/>
      <c r="N524" s="156"/>
    </row>
    <row r="525" spans="1:14" x14ac:dyDescent="0.25">
      <c r="A525" s="196" t="s">
        <v>384</v>
      </c>
      <c r="B525" s="148">
        <v>45432</v>
      </c>
      <c r="C525" s="52" t="s">
        <v>464</v>
      </c>
      <c r="D525" s="52" t="s">
        <v>35</v>
      </c>
      <c r="E525" s="147">
        <v>7</v>
      </c>
      <c r="F525" s="148">
        <v>45434</v>
      </c>
      <c r="G525" s="203">
        <v>45439</v>
      </c>
      <c r="H525" s="149">
        <v>70000000000</v>
      </c>
      <c r="I525" s="165">
        <v>3.75</v>
      </c>
      <c r="J525" s="172"/>
      <c r="K525" s="156"/>
      <c r="L525" s="156"/>
      <c r="M525" s="155"/>
      <c r="N525" s="156"/>
    </row>
    <row r="526" spans="1:14" x14ac:dyDescent="0.25">
      <c r="A526" s="196" t="s">
        <v>384</v>
      </c>
      <c r="B526" s="148">
        <v>45432</v>
      </c>
      <c r="C526" s="52" t="s">
        <v>464</v>
      </c>
      <c r="D526" s="52" t="s">
        <v>35</v>
      </c>
      <c r="E526" s="147">
        <v>91</v>
      </c>
      <c r="F526" s="148">
        <v>45434</v>
      </c>
      <c r="G526" s="203">
        <v>45523</v>
      </c>
      <c r="H526" s="149">
        <v>40000000000</v>
      </c>
      <c r="I526" s="163">
        <v>4</v>
      </c>
      <c r="J526" s="173">
        <v>12000000000</v>
      </c>
      <c r="K526" s="150">
        <v>4.5999999999999996</v>
      </c>
      <c r="L526" s="150">
        <v>4.5999999999999996</v>
      </c>
      <c r="M526" s="157">
        <v>12000000000</v>
      </c>
      <c r="N526" s="150">
        <v>4.5999999999999996</v>
      </c>
    </row>
    <row r="527" spans="1:14" x14ac:dyDescent="0.25">
      <c r="A527" s="196" t="s">
        <v>384</v>
      </c>
      <c r="B527" s="148">
        <v>45432</v>
      </c>
      <c r="C527" s="52" t="s">
        <v>464</v>
      </c>
      <c r="D527" s="52" t="s">
        <v>35</v>
      </c>
      <c r="E527" s="147">
        <v>182</v>
      </c>
      <c r="F527" s="148">
        <v>45434</v>
      </c>
      <c r="G527" s="203">
        <v>45614</v>
      </c>
      <c r="H527" s="149">
        <v>25000000000</v>
      </c>
      <c r="I527" s="163">
        <v>4.25</v>
      </c>
      <c r="J527" s="172"/>
      <c r="K527" s="156"/>
      <c r="L527" s="156"/>
      <c r="M527" s="155"/>
      <c r="N527" s="156"/>
    </row>
    <row r="528" spans="1:14" x14ac:dyDescent="0.25">
      <c r="A528" s="196" t="s">
        <v>384</v>
      </c>
      <c r="B528" s="148">
        <v>45432</v>
      </c>
      <c r="C528" s="52" t="s">
        <v>464</v>
      </c>
      <c r="D528" s="52" t="s">
        <v>35</v>
      </c>
      <c r="E528" s="147">
        <v>364</v>
      </c>
      <c r="F528" s="148">
        <v>45434</v>
      </c>
      <c r="G528" s="203">
        <v>45796</v>
      </c>
      <c r="H528" s="149">
        <v>5000000000</v>
      </c>
      <c r="I528" s="165">
        <v>4.5</v>
      </c>
      <c r="J528" s="172"/>
      <c r="K528" s="156"/>
      <c r="L528" s="156"/>
      <c r="M528" s="155"/>
      <c r="N528" s="156"/>
    </row>
    <row r="529" spans="1:14" x14ac:dyDescent="0.25">
      <c r="A529" s="196" t="s">
        <v>385</v>
      </c>
      <c r="B529" s="148">
        <v>45440</v>
      </c>
      <c r="C529" s="52" t="s">
        <v>464</v>
      </c>
      <c r="D529" s="52" t="s">
        <v>35</v>
      </c>
      <c r="E529" s="147">
        <v>7</v>
      </c>
      <c r="F529" s="148">
        <v>45442</v>
      </c>
      <c r="G529" s="203">
        <v>45447</v>
      </c>
      <c r="H529" s="149">
        <v>70000000000</v>
      </c>
      <c r="I529" s="165">
        <v>3.75</v>
      </c>
      <c r="J529" s="172"/>
      <c r="K529" s="156"/>
      <c r="L529" s="156"/>
      <c r="M529" s="155"/>
      <c r="N529" s="156"/>
    </row>
    <row r="530" spans="1:14" x14ac:dyDescent="0.25">
      <c r="A530" s="196" t="s">
        <v>385</v>
      </c>
      <c r="B530" s="148">
        <v>45440</v>
      </c>
      <c r="C530" s="52" t="s">
        <v>464</v>
      </c>
      <c r="D530" s="52" t="s">
        <v>35</v>
      </c>
      <c r="E530" s="147">
        <v>91</v>
      </c>
      <c r="F530" s="148">
        <v>45442</v>
      </c>
      <c r="G530" s="203">
        <v>45531</v>
      </c>
      <c r="H530" s="149">
        <v>40000000000</v>
      </c>
      <c r="I530" s="163">
        <v>4</v>
      </c>
      <c r="J530" s="173">
        <v>20000000000</v>
      </c>
      <c r="K530" s="150">
        <v>4.01</v>
      </c>
      <c r="L530" s="150">
        <v>4.01</v>
      </c>
      <c r="M530" s="149">
        <v>20000000000</v>
      </c>
      <c r="N530" s="150">
        <v>4.01</v>
      </c>
    </row>
    <row r="531" spans="1:14" x14ac:dyDescent="0.25">
      <c r="A531" s="196" t="s">
        <v>385</v>
      </c>
      <c r="B531" s="148">
        <v>45440</v>
      </c>
      <c r="C531" s="52" t="s">
        <v>464</v>
      </c>
      <c r="D531" s="52" t="s">
        <v>35</v>
      </c>
      <c r="E531" s="147">
        <v>182</v>
      </c>
      <c r="F531" s="148">
        <v>45442</v>
      </c>
      <c r="G531" s="203">
        <v>45622</v>
      </c>
      <c r="H531" s="149">
        <v>25000000000</v>
      </c>
      <c r="I531" s="163">
        <v>4.25</v>
      </c>
      <c r="J531" s="171">
        <v>37500000000</v>
      </c>
      <c r="K531" s="156">
        <v>4.26</v>
      </c>
      <c r="L531" s="156">
        <v>4.55</v>
      </c>
      <c r="M531" s="149">
        <v>25000000000</v>
      </c>
      <c r="N531" s="156">
        <v>4.26</v>
      </c>
    </row>
    <row r="532" spans="1:14" x14ac:dyDescent="0.25">
      <c r="A532" s="196" t="s">
        <v>385</v>
      </c>
      <c r="B532" s="148">
        <v>45440</v>
      </c>
      <c r="C532" s="52" t="s">
        <v>464</v>
      </c>
      <c r="D532" s="52" t="s">
        <v>35</v>
      </c>
      <c r="E532" s="147">
        <v>364</v>
      </c>
      <c r="F532" s="148">
        <v>45442</v>
      </c>
      <c r="G532" s="203">
        <v>45804</v>
      </c>
      <c r="H532" s="149">
        <v>5000000000</v>
      </c>
      <c r="I532" s="165">
        <v>4.5</v>
      </c>
      <c r="J532" s="172"/>
      <c r="K532" s="156"/>
      <c r="L532" s="156"/>
      <c r="M532" s="155"/>
      <c r="N532" s="156"/>
    </row>
    <row r="533" spans="1:14" x14ac:dyDescent="0.25">
      <c r="A533" s="196" t="s">
        <v>386</v>
      </c>
      <c r="B533" s="148">
        <v>45447</v>
      </c>
      <c r="C533" s="52" t="s">
        <v>464</v>
      </c>
      <c r="D533" s="52" t="s">
        <v>35</v>
      </c>
      <c r="E533" s="147">
        <v>7</v>
      </c>
      <c r="F533" s="148">
        <v>45449</v>
      </c>
      <c r="G533" s="203">
        <v>45454</v>
      </c>
      <c r="H533" s="149">
        <v>70000000000</v>
      </c>
      <c r="I533" s="165">
        <v>3.75</v>
      </c>
      <c r="J533" s="172"/>
      <c r="K533" s="156"/>
      <c r="L533" s="156"/>
      <c r="M533" s="155"/>
      <c r="N533" s="156"/>
    </row>
    <row r="534" spans="1:14" x14ac:dyDescent="0.25">
      <c r="A534" s="196" t="s">
        <v>386</v>
      </c>
      <c r="B534" s="148">
        <v>45447</v>
      </c>
      <c r="C534" s="52" t="s">
        <v>464</v>
      </c>
      <c r="D534" s="52" t="s">
        <v>35</v>
      </c>
      <c r="E534" s="147">
        <v>91</v>
      </c>
      <c r="F534" s="148">
        <v>45449</v>
      </c>
      <c r="G534" s="203">
        <v>45538</v>
      </c>
      <c r="H534" s="149">
        <v>30000000000</v>
      </c>
      <c r="I534" s="163">
        <v>4</v>
      </c>
      <c r="J534" s="170"/>
      <c r="K534" s="150"/>
      <c r="L534" s="150"/>
      <c r="M534" s="155"/>
      <c r="N534" s="150"/>
    </row>
    <row r="535" spans="1:14" x14ac:dyDescent="0.25">
      <c r="A535" s="196" t="s">
        <v>386</v>
      </c>
      <c r="B535" s="148">
        <v>45447</v>
      </c>
      <c r="C535" s="52" t="s">
        <v>464</v>
      </c>
      <c r="D535" s="52" t="s">
        <v>35</v>
      </c>
      <c r="E535" s="147">
        <v>182</v>
      </c>
      <c r="F535" s="148">
        <v>45449</v>
      </c>
      <c r="G535" s="203">
        <v>45629</v>
      </c>
      <c r="H535" s="149">
        <v>25000000000</v>
      </c>
      <c r="I535" s="163">
        <v>4.25</v>
      </c>
      <c r="J535" s="172"/>
      <c r="K535" s="156"/>
      <c r="L535" s="156"/>
      <c r="M535" s="155"/>
      <c r="N535" s="156"/>
    </row>
    <row r="536" spans="1:14" x14ac:dyDescent="0.25">
      <c r="A536" s="196" t="s">
        <v>386</v>
      </c>
      <c r="B536" s="148">
        <v>45447</v>
      </c>
      <c r="C536" s="52" t="s">
        <v>464</v>
      </c>
      <c r="D536" s="52" t="s">
        <v>35</v>
      </c>
      <c r="E536" s="147">
        <v>364</v>
      </c>
      <c r="F536" s="148">
        <v>45449</v>
      </c>
      <c r="G536" s="203">
        <v>45811</v>
      </c>
      <c r="H536" s="149">
        <v>5000000000</v>
      </c>
      <c r="I536" s="165">
        <v>4.5</v>
      </c>
      <c r="J536" s="172"/>
      <c r="K536" s="156"/>
      <c r="L536" s="156"/>
      <c r="M536" s="155"/>
      <c r="N536" s="156"/>
    </row>
    <row r="537" spans="1:14" x14ac:dyDescent="0.25">
      <c r="A537" s="196" t="s">
        <v>387</v>
      </c>
      <c r="B537" s="148">
        <v>45454</v>
      </c>
      <c r="C537" s="52" t="s">
        <v>464</v>
      </c>
      <c r="D537" s="52" t="s">
        <v>35</v>
      </c>
      <c r="E537" s="147">
        <v>7</v>
      </c>
      <c r="F537" s="148">
        <v>45456</v>
      </c>
      <c r="G537" s="203">
        <v>45461</v>
      </c>
      <c r="H537" s="149">
        <v>70000000000</v>
      </c>
      <c r="I537" s="165">
        <v>3.75</v>
      </c>
      <c r="J537" s="172"/>
      <c r="K537" s="156"/>
      <c r="L537" s="156"/>
      <c r="M537" s="155"/>
      <c r="N537" s="156"/>
    </row>
    <row r="538" spans="1:14" x14ac:dyDescent="0.25">
      <c r="A538" s="196" t="s">
        <v>387</v>
      </c>
      <c r="B538" s="148">
        <v>45454</v>
      </c>
      <c r="C538" s="52" t="s">
        <v>464</v>
      </c>
      <c r="D538" s="52" t="s">
        <v>35</v>
      </c>
      <c r="E538" s="147">
        <v>91</v>
      </c>
      <c r="F538" s="148">
        <v>45456</v>
      </c>
      <c r="G538" s="203">
        <v>45545</v>
      </c>
      <c r="H538" s="149">
        <v>30000000000</v>
      </c>
      <c r="I538" s="163">
        <v>4</v>
      </c>
      <c r="J538" s="170"/>
      <c r="K538" s="150"/>
      <c r="L538" s="150"/>
      <c r="M538" s="155"/>
      <c r="N538" s="150"/>
    </row>
    <row r="539" spans="1:14" x14ac:dyDescent="0.25">
      <c r="A539" s="196" t="s">
        <v>387</v>
      </c>
      <c r="B539" s="148">
        <v>45454</v>
      </c>
      <c r="C539" s="52" t="s">
        <v>464</v>
      </c>
      <c r="D539" s="52" t="s">
        <v>35</v>
      </c>
      <c r="E539" s="147">
        <v>182</v>
      </c>
      <c r="F539" s="148">
        <v>45456</v>
      </c>
      <c r="G539" s="203">
        <v>45636</v>
      </c>
      <c r="H539" s="149">
        <v>25000000000</v>
      </c>
      <c r="I539" s="163">
        <v>4.25</v>
      </c>
      <c r="J539" s="172"/>
      <c r="K539" s="156"/>
      <c r="L539" s="156"/>
      <c r="M539" s="155"/>
      <c r="N539" s="156"/>
    </row>
    <row r="540" spans="1:14" x14ac:dyDescent="0.25">
      <c r="A540" s="196" t="s">
        <v>387</v>
      </c>
      <c r="B540" s="148">
        <v>45454</v>
      </c>
      <c r="C540" s="52" t="s">
        <v>464</v>
      </c>
      <c r="D540" s="52" t="s">
        <v>35</v>
      </c>
      <c r="E540" s="147">
        <v>364</v>
      </c>
      <c r="F540" s="148">
        <v>45456</v>
      </c>
      <c r="G540" s="203">
        <v>45818</v>
      </c>
      <c r="H540" s="149">
        <v>5000000000</v>
      </c>
      <c r="I540" s="165">
        <v>4.5</v>
      </c>
      <c r="J540" s="172"/>
      <c r="K540" s="156"/>
      <c r="L540" s="156"/>
      <c r="M540" s="155"/>
      <c r="N540" s="156"/>
    </row>
    <row r="541" spans="1:14" x14ac:dyDescent="0.25">
      <c r="A541" s="196" t="s">
        <v>388</v>
      </c>
      <c r="B541" s="148">
        <v>45460</v>
      </c>
      <c r="C541" s="52" t="s">
        <v>464</v>
      </c>
      <c r="D541" s="52" t="s">
        <v>35</v>
      </c>
      <c r="E541" s="147">
        <v>7</v>
      </c>
      <c r="F541" s="148">
        <v>45462</v>
      </c>
      <c r="G541" s="203">
        <v>45467</v>
      </c>
      <c r="H541" s="149">
        <v>70000000000</v>
      </c>
      <c r="I541" s="165">
        <v>3.75</v>
      </c>
      <c r="J541" s="172"/>
      <c r="K541" s="156"/>
      <c r="L541" s="156"/>
      <c r="M541" s="155"/>
      <c r="N541" s="156"/>
    </row>
    <row r="542" spans="1:14" x14ac:dyDescent="0.25">
      <c r="A542" s="196" t="s">
        <v>388</v>
      </c>
      <c r="B542" s="148">
        <v>45460</v>
      </c>
      <c r="C542" s="52" t="s">
        <v>464</v>
      </c>
      <c r="D542" s="52" t="s">
        <v>35</v>
      </c>
      <c r="E542" s="147">
        <v>91</v>
      </c>
      <c r="F542" s="148">
        <v>45462</v>
      </c>
      <c r="G542" s="203">
        <v>45551</v>
      </c>
      <c r="H542" s="149">
        <v>30000000000</v>
      </c>
      <c r="I542" s="163">
        <v>4</v>
      </c>
      <c r="J542" s="173">
        <v>30000000000</v>
      </c>
      <c r="K542" s="150">
        <v>4.01</v>
      </c>
      <c r="L542" s="150">
        <v>4.01</v>
      </c>
      <c r="M542" s="149">
        <v>30000000000</v>
      </c>
      <c r="N542" s="150">
        <v>4.01</v>
      </c>
    </row>
    <row r="543" spans="1:14" x14ac:dyDescent="0.25">
      <c r="A543" s="196" t="s">
        <v>388</v>
      </c>
      <c r="B543" s="148">
        <v>45460</v>
      </c>
      <c r="C543" s="52" t="s">
        <v>464</v>
      </c>
      <c r="D543" s="52" t="s">
        <v>35</v>
      </c>
      <c r="E543" s="147">
        <v>182</v>
      </c>
      <c r="F543" s="148">
        <v>45462</v>
      </c>
      <c r="G543" s="203">
        <v>45642</v>
      </c>
      <c r="H543" s="149">
        <v>25000000000</v>
      </c>
      <c r="I543" s="163">
        <v>4.25</v>
      </c>
      <c r="J543" s="171">
        <v>25000000000</v>
      </c>
      <c r="K543" s="156">
        <v>4.26</v>
      </c>
      <c r="L543" s="156">
        <v>4.26</v>
      </c>
      <c r="M543" s="149">
        <v>25000000000</v>
      </c>
      <c r="N543" s="156">
        <v>4.26</v>
      </c>
    </row>
    <row r="544" spans="1:14" x14ac:dyDescent="0.25">
      <c r="A544" s="196" t="s">
        <v>388</v>
      </c>
      <c r="B544" s="148">
        <v>45460</v>
      </c>
      <c r="C544" s="52" t="s">
        <v>464</v>
      </c>
      <c r="D544" s="52" t="s">
        <v>35</v>
      </c>
      <c r="E544" s="147">
        <v>364</v>
      </c>
      <c r="F544" s="148">
        <v>45462</v>
      </c>
      <c r="G544" s="203">
        <v>45824</v>
      </c>
      <c r="H544" s="149">
        <v>5000000000</v>
      </c>
      <c r="I544" s="165">
        <v>4.5</v>
      </c>
      <c r="J544" s="172"/>
      <c r="K544" s="156"/>
      <c r="L544" s="156"/>
      <c r="M544" s="155"/>
      <c r="N544" s="156"/>
    </row>
    <row r="545" spans="1:14" x14ac:dyDescent="0.25">
      <c r="A545" s="196" t="s">
        <v>389</v>
      </c>
      <c r="B545" s="148">
        <v>45468</v>
      </c>
      <c r="C545" s="52" t="s">
        <v>464</v>
      </c>
      <c r="D545" s="52" t="s">
        <v>35</v>
      </c>
      <c r="E545" s="147">
        <v>7</v>
      </c>
      <c r="F545" s="148">
        <v>45470</v>
      </c>
      <c r="G545" s="203">
        <v>45475</v>
      </c>
      <c r="H545" s="149">
        <v>70000000000</v>
      </c>
      <c r="I545" s="165">
        <v>3.75</v>
      </c>
      <c r="J545" s="172"/>
      <c r="K545" s="156"/>
      <c r="L545" s="156"/>
      <c r="M545" s="155"/>
      <c r="N545" s="156"/>
    </row>
    <row r="546" spans="1:14" x14ac:dyDescent="0.25">
      <c r="A546" s="196" t="s">
        <v>389</v>
      </c>
      <c r="B546" s="148">
        <v>45468</v>
      </c>
      <c r="C546" s="52" t="s">
        <v>464</v>
      </c>
      <c r="D546" s="52" t="s">
        <v>35</v>
      </c>
      <c r="E546" s="147">
        <v>91</v>
      </c>
      <c r="F546" s="148">
        <v>45470</v>
      </c>
      <c r="G546" s="203">
        <v>45559</v>
      </c>
      <c r="H546" s="149">
        <v>30000000000</v>
      </c>
      <c r="I546" s="163">
        <v>4</v>
      </c>
      <c r="J546" s="171">
        <v>20000000000</v>
      </c>
      <c r="K546" s="150">
        <v>4.01</v>
      </c>
      <c r="L546" s="150">
        <v>4.01</v>
      </c>
      <c r="M546" s="149">
        <v>20000000000</v>
      </c>
      <c r="N546" s="150">
        <v>4.01</v>
      </c>
    </row>
    <row r="547" spans="1:14" x14ac:dyDescent="0.25">
      <c r="A547" s="196" t="s">
        <v>389</v>
      </c>
      <c r="B547" s="148">
        <v>45468</v>
      </c>
      <c r="C547" s="52" t="s">
        <v>464</v>
      </c>
      <c r="D547" s="52" t="s">
        <v>35</v>
      </c>
      <c r="E547" s="147">
        <v>182</v>
      </c>
      <c r="F547" s="148">
        <v>45470</v>
      </c>
      <c r="G547" s="203">
        <v>45650</v>
      </c>
      <c r="H547" s="149">
        <v>25000000000</v>
      </c>
      <c r="I547" s="163">
        <v>4.25</v>
      </c>
      <c r="J547" s="171">
        <v>20000000000</v>
      </c>
      <c r="K547" s="156">
        <v>4.26</v>
      </c>
      <c r="L547" s="156">
        <v>4.26</v>
      </c>
      <c r="M547" s="149">
        <v>20000000000</v>
      </c>
      <c r="N547" s="156">
        <v>4.26</v>
      </c>
    </row>
    <row r="548" spans="1:14" x14ac:dyDescent="0.25">
      <c r="A548" s="196" t="s">
        <v>389</v>
      </c>
      <c r="B548" s="148">
        <v>45468</v>
      </c>
      <c r="C548" s="52" t="s">
        <v>464</v>
      </c>
      <c r="D548" s="52" t="s">
        <v>35</v>
      </c>
      <c r="E548" s="147">
        <v>364</v>
      </c>
      <c r="F548" s="148">
        <v>45470</v>
      </c>
      <c r="G548" s="203">
        <v>45832</v>
      </c>
      <c r="H548" s="149">
        <v>5000000000</v>
      </c>
      <c r="I548" s="165">
        <v>4.5</v>
      </c>
      <c r="J548" s="172"/>
      <c r="K548" s="156"/>
      <c r="L548" s="156"/>
      <c r="M548" s="155"/>
      <c r="N548" s="156"/>
    </row>
    <row r="549" spans="1:14" x14ac:dyDescent="0.25">
      <c r="A549" s="196" t="s">
        <v>390</v>
      </c>
      <c r="B549" s="148">
        <v>45475</v>
      </c>
      <c r="C549" s="52" t="s">
        <v>464</v>
      </c>
      <c r="D549" s="52" t="s">
        <v>35</v>
      </c>
      <c r="E549" s="147">
        <v>7</v>
      </c>
      <c r="F549" s="148">
        <v>45477</v>
      </c>
      <c r="G549" s="203">
        <v>45482</v>
      </c>
      <c r="H549" s="149">
        <v>70000000000</v>
      </c>
      <c r="I549" s="165">
        <v>3.75</v>
      </c>
      <c r="J549" s="172"/>
      <c r="K549" s="156"/>
      <c r="L549" s="156"/>
      <c r="M549" s="155"/>
      <c r="N549" s="156"/>
    </row>
    <row r="550" spans="1:14" x14ac:dyDescent="0.25">
      <c r="A550" s="196" t="s">
        <v>390</v>
      </c>
      <c r="B550" s="148">
        <v>45475</v>
      </c>
      <c r="C550" s="52" t="s">
        <v>464</v>
      </c>
      <c r="D550" s="52" t="s">
        <v>35</v>
      </c>
      <c r="E550" s="147">
        <v>91</v>
      </c>
      <c r="F550" s="148">
        <v>45477</v>
      </c>
      <c r="G550" s="203">
        <v>45566</v>
      </c>
      <c r="H550" s="149">
        <v>30000000000</v>
      </c>
      <c r="I550" s="163">
        <v>4</v>
      </c>
      <c r="J550" s="173">
        <v>9000000000</v>
      </c>
      <c r="K550" s="150">
        <v>4.05</v>
      </c>
      <c r="L550" s="150">
        <v>4.05</v>
      </c>
      <c r="M550" s="149">
        <v>9000000000</v>
      </c>
      <c r="N550" s="150">
        <v>4.05</v>
      </c>
    </row>
    <row r="551" spans="1:14" x14ac:dyDescent="0.25">
      <c r="A551" s="196" t="s">
        <v>390</v>
      </c>
      <c r="B551" s="148">
        <v>45475</v>
      </c>
      <c r="C551" s="52" t="s">
        <v>464</v>
      </c>
      <c r="D551" s="52" t="s">
        <v>35</v>
      </c>
      <c r="E551" s="147">
        <v>182</v>
      </c>
      <c r="F551" s="148">
        <v>45477</v>
      </c>
      <c r="G551" s="203">
        <v>45657</v>
      </c>
      <c r="H551" s="149">
        <v>25000000000</v>
      </c>
      <c r="I551" s="163">
        <v>4.25</v>
      </c>
      <c r="J551" s="172"/>
      <c r="K551" s="156"/>
      <c r="L551" s="156"/>
      <c r="M551" s="155"/>
      <c r="N551" s="156"/>
    </row>
    <row r="552" spans="1:14" x14ac:dyDescent="0.25">
      <c r="A552" s="196" t="s">
        <v>390</v>
      </c>
      <c r="B552" s="148">
        <v>45475</v>
      </c>
      <c r="C552" s="52" t="s">
        <v>464</v>
      </c>
      <c r="D552" s="52" t="s">
        <v>35</v>
      </c>
      <c r="E552" s="147">
        <v>364</v>
      </c>
      <c r="F552" s="148">
        <v>45477</v>
      </c>
      <c r="G552" s="203">
        <v>45839</v>
      </c>
      <c r="H552" s="149">
        <v>5000000000</v>
      </c>
      <c r="I552" s="165">
        <v>4.5</v>
      </c>
      <c r="J552" s="172"/>
      <c r="K552" s="156"/>
      <c r="L552" s="156"/>
      <c r="M552" s="155"/>
      <c r="N552" s="156"/>
    </row>
    <row r="553" spans="1:14" x14ac:dyDescent="0.25">
      <c r="A553" s="196" t="s">
        <v>391</v>
      </c>
      <c r="B553" s="148">
        <v>45482</v>
      </c>
      <c r="C553" s="52" t="s">
        <v>464</v>
      </c>
      <c r="D553" s="52" t="s">
        <v>35</v>
      </c>
      <c r="E553" s="147">
        <v>7</v>
      </c>
      <c r="F553" s="148">
        <v>45484</v>
      </c>
      <c r="G553" s="203">
        <v>45489</v>
      </c>
      <c r="H553" s="149">
        <v>70000000000</v>
      </c>
      <c r="I553" s="165">
        <v>3.75</v>
      </c>
      <c r="J553" s="172"/>
      <c r="K553" s="156"/>
      <c r="L553" s="156"/>
      <c r="M553" s="155"/>
      <c r="N553" s="156"/>
    </row>
    <row r="554" spans="1:14" x14ac:dyDescent="0.25">
      <c r="A554" s="196" t="s">
        <v>391</v>
      </c>
      <c r="B554" s="148">
        <v>45482</v>
      </c>
      <c r="C554" s="52" t="s">
        <v>464</v>
      </c>
      <c r="D554" s="52" t="s">
        <v>35</v>
      </c>
      <c r="E554" s="147">
        <v>91</v>
      </c>
      <c r="F554" s="148">
        <v>45484</v>
      </c>
      <c r="G554" s="203">
        <v>45573</v>
      </c>
      <c r="H554" s="149">
        <v>20000000000</v>
      </c>
      <c r="I554" s="163">
        <v>4</v>
      </c>
      <c r="J554" s="173">
        <v>15000000000</v>
      </c>
      <c r="K554" s="150">
        <v>4</v>
      </c>
      <c r="L554" s="150">
        <v>4</v>
      </c>
      <c r="M554" s="149">
        <v>15000000000</v>
      </c>
      <c r="N554" s="150">
        <v>4</v>
      </c>
    </row>
    <row r="555" spans="1:14" x14ac:dyDescent="0.25">
      <c r="A555" s="196" t="s">
        <v>391</v>
      </c>
      <c r="B555" s="148">
        <v>45482</v>
      </c>
      <c r="C555" s="52" t="s">
        <v>464</v>
      </c>
      <c r="D555" s="52" t="s">
        <v>35</v>
      </c>
      <c r="E555" s="147">
        <v>182</v>
      </c>
      <c r="F555" s="148">
        <v>45484</v>
      </c>
      <c r="G555" s="203">
        <v>45664</v>
      </c>
      <c r="H555" s="149">
        <v>20000000000</v>
      </c>
      <c r="I555" s="163">
        <v>4.25</v>
      </c>
      <c r="J555" s="171">
        <v>15000000000</v>
      </c>
      <c r="K555" s="156">
        <v>4.25</v>
      </c>
      <c r="L555" s="156">
        <v>4.25</v>
      </c>
      <c r="M555" s="149">
        <v>15000000000</v>
      </c>
      <c r="N555" s="156">
        <v>4.25</v>
      </c>
    </row>
    <row r="556" spans="1:14" x14ac:dyDescent="0.25">
      <c r="A556" s="196" t="s">
        <v>391</v>
      </c>
      <c r="B556" s="148">
        <v>45482</v>
      </c>
      <c r="C556" s="52" t="s">
        <v>464</v>
      </c>
      <c r="D556" s="52" t="s">
        <v>35</v>
      </c>
      <c r="E556" s="147">
        <v>364</v>
      </c>
      <c r="F556" s="148">
        <v>45484</v>
      </c>
      <c r="G556" s="203">
        <v>45846</v>
      </c>
      <c r="H556" s="149">
        <v>5000000000</v>
      </c>
      <c r="I556" s="165">
        <v>4.5</v>
      </c>
      <c r="J556" s="172"/>
      <c r="K556" s="156"/>
      <c r="L556" s="156"/>
      <c r="M556" s="155"/>
      <c r="N556" s="156"/>
    </row>
    <row r="557" spans="1:14" x14ac:dyDescent="0.25">
      <c r="A557" s="196" t="s">
        <v>392</v>
      </c>
      <c r="B557" s="148">
        <v>45489</v>
      </c>
      <c r="C557" s="52" t="s">
        <v>464</v>
      </c>
      <c r="D557" s="52" t="s">
        <v>35</v>
      </c>
      <c r="E557" s="147">
        <v>7</v>
      </c>
      <c r="F557" s="148">
        <v>45491</v>
      </c>
      <c r="G557" s="203">
        <v>45496</v>
      </c>
      <c r="H557" s="149">
        <v>70000000000</v>
      </c>
      <c r="I557" s="165">
        <v>3.75</v>
      </c>
      <c r="J557" s="171">
        <v>30000000000</v>
      </c>
      <c r="K557" s="156">
        <v>3.75</v>
      </c>
      <c r="L557" s="156">
        <v>3.75</v>
      </c>
      <c r="M557" s="149">
        <v>30000000000</v>
      </c>
      <c r="N557" s="156">
        <v>3.75</v>
      </c>
    </row>
    <row r="558" spans="1:14" x14ac:dyDescent="0.25">
      <c r="A558" s="196" t="s">
        <v>392</v>
      </c>
      <c r="B558" s="148">
        <v>45489</v>
      </c>
      <c r="C558" s="52" t="s">
        <v>464</v>
      </c>
      <c r="D558" s="52" t="s">
        <v>35</v>
      </c>
      <c r="E558" s="147">
        <v>91</v>
      </c>
      <c r="F558" s="148">
        <v>45491</v>
      </c>
      <c r="G558" s="203">
        <v>45580</v>
      </c>
      <c r="H558" s="149">
        <v>10000000000</v>
      </c>
      <c r="I558" s="163">
        <v>4</v>
      </c>
      <c r="J558" s="171">
        <v>10000000000</v>
      </c>
      <c r="K558" s="150">
        <v>4</v>
      </c>
      <c r="L558" s="150">
        <v>4</v>
      </c>
      <c r="M558" s="149">
        <v>10000000000</v>
      </c>
      <c r="N558" s="150">
        <v>4</v>
      </c>
    </row>
    <row r="559" spans="1:14" x14ac:dyDescent="0.25">
      <c r="A559" s="196" t="s">
        <v>392</v>
      </c>
      <c r="B559" s="148">
        <v>45489</v>
      </c>
      <c r="C559" s="52" t="s">
        <v>464</v>
      </c>
      <c r="D559" s="52" t="s">
        <v>35</v>
      </c>
      <c r="E559" s="147">
        <v>182</v>
      </c>
      <c r="F559" s="148">
        <v>45491</v>
      </c>
      <c r="G559" s="203">
        <v>45671</v>
      </c>
      <c r="H559" s="149">
        <v>10000000000</v>
      </c>
      <c r="I559" s="163">
        <v>4.25</v>
      </c>
      <c r="J559" s="171">
        <v>10000000000</v>
      </c>
      <c r="K559" s="150">
        <v>4.25</v>
      </c>
      <c r="L559" s="150">
        <v>4.25</v>
      </c>
      <c r="M559" s="149">
        <v>10000000000</v>
      </c>
      <c r="N559" s="150">
        <v>4.25</v>
      </c>
    </row>
    <row r="560" spans="1:14" x14ac:dyDescent="0.25">
      <c r="A560" s="196" t="s">
        <v>392</v>
      </c>
      <c r="B560" s="148">
        <v>45489</v>
      </c>
      <c r="C560" s="52" t="s">
        <v>464</v>
      </c>
      <c r="D560" s="52" t="s">
        <v>35</v>
      </c>
      <c r="E560" s="147">
        <v>364</v>
      </c>
      <c r="F560" s="148">
        <v>45491</v>
      </c>
      <c r="G560" s="203">
        <v>45853</v>
      </c>
      <c r="H560" s="149">
        <v>5000000000</v>
      </c>
      <c r="I560" s="165">
        <v>4.5</v>
      </c>
      <c r="J560" s="172"/>
      <c r="K560" s="156"/>
      <c r="L560" s="156"/>
      <c r="M560" s="155"/>
      <c r="N560" s="156"/>
    </row>
    <row r="561" spans="1:14" x14ac:dyDescent="0.25">
      <c r="A561" s="196" t="s">
        <v>393</v>
      </c>
      <c r="B561" s="148">
        <v>45496</v>
      </c>
      <c r="C561" s="52" t="s">
        <v>464</v>
      </c>
      <c r="D561" s="52" t="s">
        <v>35</v>
      </c>
      <c r="E561" s="147">
        <v>7</v>
      </c>
      <c r="F561" s="148">
        <v>45498</v>
      </c>
      <c r="G561" s="203">
        <v>45503</v>
      </c>
      <c r="H561" s="149">
        <v>70000000000</v>
      </c>
      <c r="I561" s="165">
        <v>3.75</v>
      </c>
      <c r="J561" s="171">
        <v>60000000000</v>
      </c>
      <c r="K561" s="156">
        <v>3.75</v>
      </c>
      <c r="L561" s="156">
        <v>3.75</v>
      </c>
      <c r="M561" s="149">
        <v>60000000000</v>
      </c>
      <c r="N561" s="156">
        <v>3.75</v>
      </c>
    </row>
    <row r="562" spans="1:14" x14ac:dyDescent="0.25">
      <c r="A562" s="196" t="s">
        <v>393</v>
      </c>
      <c r="B562" s="148">
        <v>45496</v>
      </c>
      <c r="C562" s="52" t="s">
        <v>464</v>
      </c>
      <c r="D562" s="52" t="s">
        <v>35</v>
      </c>
      <c r="E562" s="147">
        <v>91</v>
      </c>
      <c r="F562" s="148">
        <v>45498</v>
      </c>
      <c r="G562" s="203">
        <v>45587</v>
      </c>
      <c r="H562" s="149">
        <v>10000000000</v>
      </c>
      <c r="I562" s="163">
        <v>4</v>
      </c>
      <c r="J562" s="171">
        <v>10000000000</v>
      </c>
      <c r="K562" s="150">
        <v>4</v>
      </c>
      <c r="L562" s="150">
        <v>4</v>
      </c>
      <c r="M562" s="149">
        <v>10000000000</v>
      </c>
      <c r="N562" s="150">
        <v>4</v>
      </c>
    </row>
    <row r="563" spans="1:14" x14ac:dyDescent="0.25">
      <c r="A563" s="196" t="s">
        <v>393</v>
      </c>
      <c r="B563" s="148">
        <v>45496</v>
      </c>
      <c r="C563" s="52" t="s">
        <v>464</v>
      </c>
      <c r="D563" s="52" t="s">
        <v>35</v>
      </c>
      <c r="E563" s="147">
        <v>182</v>
      </c>
      <c r="F563" s="148">
        <v>45498</v>
      </c>
      <c r="G563" s="203">
        <v>45678</v>
      </c>
      <c r="H563" s="149">
        <v>10000000000</v>
      </c>
      <c r="I563" s="163">
        <v>4.25</v>
      </c>
      <c r="J563" s="171">
        <v>10000000000</v>
      </c>
      <c r="K563" s="150">
        <v>4.25</v>
      </c>
      <c r="L563" s="150">
        <v>4.25</v>
      </c>
      <c r="M563" s="149">
        <v>10000000000</v>
      </c>
      <c r="N563" s="150">
        <v>4.25</v>
      </c>
    </row>
    <row r="564" spans="1:14" x14ac:dyDescent="0.25">
      <c r="A564" s="196" t="s">
        <v>393</v>
      </c>
      <c r="B564" s="148">
        <v>45496</v>
      </c>
      <c r="C564" s="52" t="s">
        <v>464</v>
      </c>
      <c r="D564" s="52" t="s">
        <v>35</v>
      </c>
      <c r="E564" s="147">
        <v>364</v>
      </c>
      <c r="F564" s="148">
        <v>45498</v>
      </c>
      <c r="G564" s="203">
        <v>45860</v>
      </c>
      <c r="H564" s="149">
        <v>5000000000</v>
      </c>
      <c r="I564" s="165">
        <v>4.5</v>
      </c>
      <c r="J564" s="172"/>
      <c r="K564" s="156"/>
      <c r="L564" s="156"/>
      <c r="M564" s="155"/>
      <c r="N564" s="156"/>
    </row>
    <row r="565" spans="1:14" x14ac:dyDescent="0.25">
      <c r="A565" s="196" t="s">
        <v>394</v>
      </c>
      <c r="B565" s="148">
        <v>45503</v>
      </c>
      <c r="C565" s="52" t="s">
        <v>464</v>
      </c>
      <c r="D565" s="52" t="s">
        <v>35</v>
      </c>
      <c r="E565" s="147">
        <v>7</v>
      </c>
      <c r="F565" s="148">
        <v>45505</v>
      </c>
      <c r="G565" s="203">
        <v>45510</v>
      </c>
      <c r="H565" s="149">
        <v>70000000000</v>
      </c>
      <c r="I565" s="165">
        <v>3.75</v>
      </c>
      <c r="J565" s="171">
        <v>40000000000</v>
      </c>
      <c r="K565" s="156">
        <v>3.75</v>
      </c>
      <c r="L565" s="156">
        <v>3.75</v>
      </c>
      <c r="M565" s="149">
        <v>40000000000</v>
      </c>
      <c r="N565" s="156">
        <v>3.75</v>
      </c>
    </row>
    <row r="566" spans="1:14" x14ac:dyDescent="0.25">
      <c r="A566" s="196" t="s">
        <v>394</v>
      </c>
      <c r="B566" s="148">
        <v>45503</v>
      </c>
      <c r="C566" s="52" t="s">
        <v>464</v>
      </c>
      <c r="D566" s="52" t="s">
        <v>35</v>
      </c>
      <c r="E566" s="147">
        <v>91</v>
      </c>
      <c r="F566" s="148">
        <v>45505</v>
      </c>
      <c r="G566" s="203">
        <v>45594</v>
      </c>
      <c r="H566" s="149">
        <v>10000000000</v>
      </c>
      <c r="I566" s="163">
        <v>4</v>
      </c>
      <c r="J566" s="171">
        <v>10000000000</v>
      </c>
      <c r="K566" s="150">
        <v>4</v>
      </c>
      <c r="L566" s="150">
        <v>4</v>
      </c>
      <c r="M566" s="149">
        <v>10000000000</v>
      </c>
      <c r="N566" s="150">
        <v>4</v>
      </c>
    </row>
    <row r="567" spans="1:14" x14ac:dyDescent="0.25">
      <c r="A567" s="196" t="s">
        <v>394</v>
      </c>
      <c r="B567" s="148">
        <v>45503</v>
      </c>
      <c r="C567" s="52" t="s">
        <v>464</v>
      </c>
      <c r="D567" s="52" t="s">
        <v>35</v>
      </c>
      <c r="E567" s="147">
        <v>182</v>
      </c>
      <c r="F567" s="148">
        <v>45505</v>
      </c>
      <c r="G567" s="203">
        <v>45685</v>
      </c>
      <c r="H567" s="149">
        <v>10000000000</v>
      </c>
      <c r="I567" s="163">
        <v>4.25</v>
      </c>
      <c r="J567" s="171">
        <v>10000000000</v>
      </c>
      <c r="K567" s="150">
        <v>4.25</v>
      </c>
      <c r="L567" s="150">
        <v>4.25</v>
      </c>
      <c r="M567" s="149">
        <v>10000000000</v>
      </c>
      <c r="N567" s="150">
        <v>4.25</v>
      </c>
    </row>
    <row r="568" spans="1:14" x14ac:dyDescent="0.25">
      <c r="A568" s="196" t="s">
        <v>394</v>
      </c>
      <c r="B568" s="148">
        <v>45503</v>
      </c>
      <c r="C568" s="52" t="s">
        <v>464</v>
      </c>
      <c r="D568" s="52" t="s">
        <v>35</v>
      </c>
      <c r="E568" s="147">
        <v>364</v>
      </c>
      <c r="F568" s="148">
        <v>45505</v>
      </c>
      <c r="G568" s="203">
        <v>45867</v>
      </c>
      <c r="H568" s="149">
        <v>5000000000</v>
      </c>
      <c r="I568" s="165">
        <v>4.5</v>
      </c>
      <c r="J568" s="172"/>
      <c r="K568" s="156"/>
      <c r="L568" s="156"/>
      <c r="M568" s="155"/>
      <c r="N568" s="156"/>
    </row>
    <row r="569" spans="1:14" x14ac:dyDescent="0.25">
      <c r="A569" s="196" t="s">
        <v>395</v>
      </c>
      <c r="B569" s="148">
        <v>45510</v>
      </c>
      <c r="C569" s="52" t="s">
        <v>464</v>
      </c>
      <c r="D569" s="52" t="s">
        <v>35</v>
      </c>
      <c r="E569" s="147">
        <v>7</v>
      </c>
      <c r="F569" s="148">
        <v>45512</v>
      </c>
      <c r="G569" s="203">
        <v>45517</v>
      </c>
      <c r="H569" s="149">
        <v>70000000000</v>
      </c>
      <c r="I569" s="165">
        <v>3.75</v>
      </c>
      <c r="J569" s="171">
        <v>70000000000</v>
      </c>
      <c r="K569" s="156">
        <v>3.75</v>
      </c>
      <c r="L569" s="156">
        <v>3.75</v>
      </c>
      <c r="M569" s="149">
        <v>70000000000</v>
      </c>
      <c r="N569" s="156">
        <v>3.75</v>
      </c>
    </row>
    <row r="570" spans="1:14" x14ac:dyDescent="0.25">
      <c r="A570" s="196" t="s">
        <v>395</v>
      </c>
      <c r="B570" s="148">
        <v>45510</v>
      </c>
      <c r="C570" s="52" t="s">
        <v>464</v>
      </c>
      <c r="D570" s="52" t="s">
        <v>35</v>
      </c>
      <c r="E570" s="147">
        <v>91</v>
      </c>
      <c r="F570" s="148">
        <v>45512</v>
      </c>
      <c r="G570" s="203">
        <v>45601</v>
      </c>
      <c r="H570" s="149">
        <v>10000000000</v>
      </c>
      <c r="I570" s="163">
        <v>4</v>
      </c>
      <c r="J570" s="171">
        <v>10000000000</v>
      </c>
      <c r="K570" s="150">
        <v>4</v>
      </c>
      <c r="L570" s="150">
        <v>4</v>
      </c>
      <c r="M570" s="149">
        <v>10000000000</v>
      </c>
      <c r="N570" s="150">
        <v>4</v>
      </c>
    </row>
    <row r="571" spans="1:14" x14ac:dyDescent="0.25">
      <c r="A571" s="196" t="s">
        <v>395</v>
      </c>
      <c r="B571" s="148">
        <v>45510</v>
      </c>
      <c r="C571" s="52" t="s">
        <v>464</v>
      </c>
      <c r="D571" s="52" t="s">
        <v>35</v>
      </c>
      <c r="E571" s="147">
        <v>182</v>
      </c>
      <c r="F571" s="148">
        <v>45512</v>
      </c>
      <c r="G571" s="203">
        <v>45692</v>
      </c>
      <c r="H571" s="149">
        <v>10000000000</v>
      </c>
      <c r="I571" s="163">
        <v>4.25</v>
      </c>
      <c r="J571" s="171">
        <v>10000000000</v>
      </c>
      <c r="K571" s="150">
        <v>4.25</v>
      </c>
      <c r="L571" s="150">
        <v>4.25</v>
      </c>
      <c r="M571" s="149">
        <v>10000000000</v>
      </c>
      <c r="N571" s="150">
        <v>4.25</v>
      </c>
    </row>
    <row r="572" spans="1:14" x14ac:dyDescent="0.25">
      <c r="A572" s="196" t="s">
        <v>395</v>
      </c>
      <c r="B572" s="148">
        <v>45510</v>
      </c>
      <c r="C572" s="52" t="s">
        <v>464</v>
      </c>
      <c r="D572" s="52" t="s">
        <v>35</v>
      </c>
      <c r="E572" s="147">
        <v>364</v>
      </c>
      <c r="F572" s="148">
        <v>45512</v>
      </c>
      <c r="G572" s="203">
        <v>45874</v>
      </c>
      <c r="H572" s="149">
        <v>5000000000</v>
      </c>
      <c r="I572" s="165">
        <v>4.5</v>
      </c>
      <c r="J572" s="172"/>
      <c r="K572" s="156"/>
      <c r="L572" s="156"/>
      <c r="M572" s="155"/>
      <c r="N572" s="156"/>
    </row>
    <row r="573" spans="1:14" x14ac:dyDescent="0.25">
      <c r="A573" s="196" t="s">
        <v>396</v>
      </c>
      <c r="B573" s="148">
        <v>45517</v>
      </c>
      <c r="C573" s="52" t="s">
        <v>464</v>
      </c>
      <c r="D573" s="52" t="s">
        <v>35</v>
      </c>
      <c r="E573" s="147">
        <v>7</v>
      </c>
      <c r="F573" s="148">
        <v>45519</v>
      </c>
      <c r="G573" s="203">
        <v>45524</v>
      </c>
      <c r="H573" s="149">
        <v>75000000000</v>
      </c>
      <c r="I573" s="165">
        <v>3.75</v>
      </c>
      <c r="J573" s="171">
        <v>70000000000</v>
      </c>
      <c r="K573" s="156">
        <v>3.75</v>
      </c>
      <c r="L573" s="156">
        <v>3.75</v>
      </c>
      <c r="M573" s="149">
        <v>70000000000</v>
      </c>
      <c r="N573" s="156">
        <v>3.75</v>
      </c>
    </row>
    <row r="574" spans="1:14" x14ac:dyDescent="0.25">
      <c r="A574" s="196" t="s">
        <v>396</v>
      </c>
      <c r="B574" s="148">
        <v>45517</v>
      </c>
      <c r="C574" s="52" t="s">
        <v>464</v>
      </c>
      <c r="D574" s="52" t="s">
        <v>35</v>
      </c>
      <c r="E574" s="147">
        <v>91</v>
      </c>
      <c r="F574" s="148">
        <v>45519</v>
      </c>
      <c r="G574" s="203">
        <v>45608</v>
      </c>
      <c r="H574" s="149">
        <v>10000000000</v>
      </c>
      <c r="I574" s="163">
        <v>4</v>
      </c>
      <c r="J574" s="171">
        <v>10000000000</v>
      </c>
      <c r="K574" s="150">
        <v>4</v>
      </c>
      <c r="L574" s="150">
        <v>4</v>
      </c>
      <c r="M574" s="149">
        <v>10000000000</v>
      </c>
      <c r="N574" s="150">
        <v>4</v>
      </c>
    </row>
    <row r="575" spans="1:14" x14ac:dyDescent="0.25">
      <c r="A575" s="196" t="s">
        <v>396</v>
      </c>
      <c r="B575" s="148">
        <v>45517</v>
      </c>
      <c r="C575" s="52" t="s">
        <v>464</v>
      </c>
      <c r="D575" s="52" t="s">
        <v>35</v>
      </c>
      <c r="E575" s="147">
        <v>182</v>
      </c>
      <c r="F575" s="148">
        <v>45519</v>
      </c>
      <c r="G575" s="203">
        <v>45699</v>
      </c>
      <c r="H575" s="149">
        <v>10000000000</v>
      </c>
      <c r="I575" s="163">
        <v>4.25</v>
      </c>
      <c r="J575" s="171">
        <v>10000000000</v>
      </c>
      <c r="K575" s="150">
        <v>4.25</v>
      </c>
      <c r="L575" s="150">
        <v>4.25</v>
      </c>
      <c r="M575" s="149">
        <v>10000000000</v>
      </c>
      <c r="N575" s="150">
        <v>4.25</v>
      </c>
    </row>
    <row r="576" spans="1:14" x14ac:dyDescent="0.25">
      <c r="A576" s="196" t="s">
        <v>396</v>
      </c>
      <c r="B576" s="148">
        <v>45517</v>
      </c>
      <c r="C576" s="52" t="s">
        <v>464</v>
      </c>
      <c r="D576" s="52" t="s">
        <v>35</v>
      </c>
      <c r="E576" s="147">
        <v>364</v>
      </c>
      <c r="F576" s="148">
        <v>45519</v>
      </c>
      <c r="G576" s="203">
        <v>45881</v>
      </c>
      <c r="H576" s="149">
        <v>5000000000</v>
      </c>
      <c r="I576" s="165">
        <v>4.5</v>
      </c>
      <c r="J576" s="172"/>
      <c r="K576" s="156"/>
      <c r="L576" s="156"/>
      <c r="M576" s="155"/>
      <c r="N576" s="156"/>
    </row>
    <row r="577" spans="1:14" x14ac:dyDescent="0.25">
      <c r="A577" s="196" t="s">
        <v>397</v>
      </c>
      <c r="B577" s="148">
        <v>45524</v>
      </c>
      <c r="C577" s="52" t="s">
        <v>464</v>
      </c>
      <c r="D577" s="52" t="s">
        <v>35</v>
      </c>
      <c r="E577" s="147">
        <v>7</v>
      </c>
      <c r="F577" s="148">
        <v>45526</v>
      </c>
      <c r="G577" s="203">
        <v>45531</v>
      </c>
      <c r="H577" s="149">
        <v>75000000000</v>
      </c>
      <c r="I577" s="165">
        <v>3.75</v>
      </c>
      <c r="J577" s="171">
        <v>70000000000</v>
      </c>
      <c r="K577" s="156">
        <v>3.75</v>
      </c>
      <c r="L577" s="156">
        <v>3.75</v>
      </c>
      <c r="M577" s="149">
        <v>70000000000</v>
      </c>
      <c r="N577" s="156">
        <v>3.75</v>
      </c>
    </row>
    <row r="578" spans="1:14" x14ac:dyDescent="0.25">
      <c r="A578" s="196" t="s">
        <v>397</v>
      </c>
      <c r="B578" s="148">
        <v>45524</v>
      </c>
      <c r="C578" s="52" t="s">
        <v>464</v>
      </c>
      <c r="D578" s="52" t="s">
        <v>35</v>
      </c>
      <c r="E578" s="147">
        <v>91</v>
      </c>
      <c r="F578" s="148">
        <v>45526</v>
      </c>
      <c r="G578" s="203">
        <v>45615</v>
      </c>
      <c r="H578" s="149">
        <v>10000000000</v>
      </c>
      <c r="I578" s="163">
        <v>4</v>
      </c>
      <c r="J578" s="171">
        <v>10000000000</v>
      </c>
      <c r="K578" s="150">
        <v>4</v>
      </c>
      <c r="L578" s="150">
        <v>4</v>
      </c>
      <c r="M578" s="149">
        <v>10000000000</v>
      </c>
      <c r="N578" s="150">
        <v>4</v>
      </c>
    </row>
    <row r="579" spans="1:14" x14ac:dyDescent="0.25">
      <c r="A579" s="196" t="s">
        <v>397</v>
      </c>
      <c r="B579" s="148">
        <v>45524</v>
      </c>
      <c r="C579" s="52" t="s">
        <v>464</v>
      </c>
      <c r="D579" s="52" t="s">
        <v>35</v>
      </c>
      <c r="E579" s="147">
        <v>182</v>
      </c>
      <c r="F579" s="148">
        <v>45526</v>
      </c>
      <c r="G579" s="203">
        <v>45706</v>
      </c>
      <c r="H579" s="149">
        <v>10000000000</v>
      </c>
      <c r="I579" s="163">
        <v>4.25</v>
      </c>
      <c r="J579" s="171">
        <v>10000000000</v>
      </c>
      <c r="K579" s="150">
        <v>4.25</v>
      </c>
      <c r="L579" s="150">
        <v>4.25</v>
      </c>
      <c r="M579" s="149">
        <v>10000000000</v>
      </c>
      <c r="N579" s="150">
        <v>4.25</v>
      </c>
    </row>
    <row r="580" spans="1:14" x14ac:dyDescent="0.25">
      <c r="A580" s="196" t="s">
        <v>397</v>
      </c>
      <c r="B580" s="148">
        <v>45524</v>
      </c>
      <c r="C580" s="52" t="s">
        <v>464</v>
      </c>
      <c r="D580" s="52" t="s">
        <v>35</v>
      </c>
      <c r="E580" s="147">
        <v>364</v>
      </c>
      <c r="F580" s="148">
        <v>45526</v>
      </c>
      <c r="G580" s="203">
        <v>45888</v>
      </c>
      <c r="H580" s="149">
        <v>5000000000</v>
      </c>
      <c r="I580" s="165">
        <v>4.5</v>
      </c>
      <c r="J580" s="172"/>
      <c r="K580" s="156"/>
      <c r="L580" s="156"/>
      <c r="M580" s="155"/>
      <c r="N580" s="156"/>
    </row>
    <row r="581" spans="1:14" x14ac:dyDescent="0.25">
      <c r="A581" s="196" t="s">
        <v>398</v>
      </c>
      <c r="B581" s="148">
        <v>45531</v>
      </c>
      <c r="C581" s="52" t="s">
        <v>464</v>
      </c>
      <c r="D581" s="52" t="s">
        <v>35</v>
      </c>
      <c r="E581" s="147">
        <v>7</v>
      </c>
      <c r="F581" s="148">
        <v>45533</v>
      </c>
      <c r="G581" s="203">
        <v>45538</v>
      </c>
      <c r="H581" s="149">
        <v>80000000000</v>
      </c>
      <c r="I581" s="165">
        <v>3.75</v>
      </c>
      <c r="J581" s="171">
        <v>80000000000</v>
      </c>
      <c r="K581" s="156">
        <v>3.75</v>
      </c>
      <c r="L581" s="156">
        <v>3.75</v>
      </c>
      <c r="M581" s="149">
        <v>80000000000</v>
      </c>
      <c r="N581" s="156">
        <v>3.75</v>
      </c>
    </row>
    <row r="582" spans="1:14" x14ac:dyDescent="0.25">
      <c r="A582" s="196" t="s">
        <v>398</v>
      </c>
      <c r="B582" s="148">
        <v>45531</v>
      </c>
      <c r="C582" s="52" t="s">
        <v>464</v>
      </c>
      <c r="D582" s="52" t="s">
        <v>35</v>
      </c>
      <c r="E582" s="147">
        <v>91</v>
      </c>
      <c r="F582" s="148">
        <v>45533</v>
      </c>
      <c r="G582" s="203">
        <v>45622</v>
      </c>
      <c r="H582" s="149">
        <v>15000000000</v>
      </c>
      <c r="I582" s="163">
        <v>4</v>
      </c>
      <c r="J582" s="171">
        <v>15000000000</v>
      </c>
      <c r="K582" s="150">
        <v>4.01</v>
      </c>
      <c r="L582" s="150">
        <v>4.01</v>
      </c>
      <c r="M582" s="149">
        <v>15000000000</v>
      </c>
      <c r="N582" s="150">
        <v>4.01</v>
      </c>
    </row>
    <row r="583" spans="1:14" x14ac:dyDescent="0.25">
      <c r="A583" s="196" t="s">
        <v>398</v>
      </c>
      <c r="B583" s="148">
        <v>45531</v>
      </c>
      <c r="C583" s="52" t="s">
        <v>464</v>
      </c>
      <c r="D583" s="52" t="s">
        <v>35</v>
      </c>
      <c r="E583" s="147">
        <v>182</v>
      </c>
      <c r="F583" s="148">
        <v>45533</v>
      </c>
      <c r="G583" s="203">
        <v>45713</v>
      </c>
      <c r="H583" s="149">
        <v>10000000000</v>
      </c>
      <c r="I583" s="163">
        <v>4.25</v>
      </c>
      <c r="J583" s="171">
        <v>10000000000</v>
      </c>
      <c r="K583" s="150">
        <v>4.25</v>
      </c>
      <c r="L583" s="150">
        <v>4.25</v>
      </c>
      <c r="M583" s="149">
        <v>10000000000</v>
      </c>
      <c r="N583" s="150">
        <v>4.25</v>
      </c>
    </row>
    <row r="584" spans="1:14" x14ac:dyDescent="0.25">
      <c r="A584" s="196" t="s">
        <v>398</v>
      </c>
      <c r="B584" s="148">
        <v>45531</v>
      </c>
      <c r="C584" s="52" t="s">
        <v>464</v>
      </c>
      <c r="D584" s="52" t="s">
        <v>35</v>
      </c>
      <c r="E584" s="147">
        <v>364</v>
      </c>
      <c r="F584" s="148">
        <v>45533</v>
      </c>
      <c r="G584" s="203">
        <v>45895</v>
      </c>
      <c r="H584" s="149">
        <v>5000000000</v>
      </c>
      <c r="I584" s="165">
        <v>4.5</v>
      </c>
      <c r="J584" s="172"/>
      <c r="K584" s="156"/>
      <c r="L584" s="156"/>
      <c r="M584" s="155"/>
      <c r="N584" s="156"/>
    </row>
    <row r="585" spans="1:14" x14ac:dyDescent="0.25">
      <c r="A585" s="196" t="s">
        <v>399</v>
      </c>
      <c r="B585" s="148">
        <v>45538</v>
      </c>
      <c r="C585" s="52" t="s">
        <v>464</v>
      </c>
      <c r="D585" s="52" t="s">
        <v>35</v>
      </c>
      <c r="E585" s="147">
        <v>7</v>
      </c>
      <c r="F585" s="148">
        <v>45540</v>
      </c>
      <c r="G585" s="203">
        <v>45545</v>
      </c>
      <c r="H585" s="149">
        <v>85000000000</v>
      </c>
      <c r="I585" s="165">
        <v>3.75</v>
      </c>
      <c r="J585" s="171">
        <v>80000000000</v>
      </c>
      <c r="K585" s="156">
        <v>3.75</v>
      </c>
      <c r="L585" s="156">
        <v>3.75</v>
      </c>
      <c r="M585" s="149">
        <v>80000000000</v>
      </c>
      <c r="N585" s="156">
        <v>3.75</v>
      </c>
    </row>
    <row r="586" spans="1:14" x14ac:dyDescent="0.25">
      <c r="A586" s="196" t="s">
        <v>399</v>
      </c>
      <c r="B586" s="148">
        <v>45538</v>
      </c>
      <c r="C586" s="52" t="s">
        <v>464</v>
      </c>
      <c r="D586" s="52" t="s">
        <v>35</v>
      </c>
      <c r="E586" s="147">
        <v>91</v>
      </c>
      <c r="F586" s="148">
        <v>45540</v>
      </c>
      <c r="G586" s="203">
        <v>45629</v>
      </c>
      <c r="H586" s="149">
        <v>20000000000</v>
      </c>
      <c r="I586" s="163">
        <v>4</v>
      </c>
      <c r="J586" s="171">
        <v>20000000000</v>
      </c>
      <c r="K586" s="150">
        <v>4.01</v>
      </c>
      <c r="L586" s="150">
        <v>4.01</v>
      </c>
      <c r="M586" s="149">
        <v>20000000000</v>
      </c>
      <c r="N586" s="150">
        <v>4.01</v>
      </c>
    </row>
    <row r="587" spans="1:14" x14ac:dyDescent="0.25">
      <c r="A587" s="196" t="s">
        <v>399</v>
      </c>
      <c r="B587" s="148">
        <v>45538</v>
      </c>
      <c r="C587" s="52" t="s">
        <v>464</v>
      </c>
      <c r="D587" s="52" t="s">
        <v>35</v>
      </c>
      <c r="E587" s="147">
        <v>182</v>
      </c>
      <c r="F587" s="148">
        <v>45540</v>
      </c>
      <c r="G587" s="203">
        <v>45720</v>
      </c>
      <c r="H587" s="149">
        <v>10000000000</v>
      </c>
      <c r="I587" s="163">
        <v>4.25</v>
      </c>
      <c r="J587" s="171">
        <v>10000000000</v>
      </c>
      <c r="K587" s="150">
        <v>4.25</v>
      </c>
      <c r="L587" s="150">
        <v>4.25</v>
      </c>
      <c r="M587" s="149">
        <v>10000000000</v>
      </c>
      <c r="N587" s="150">
        <v>4.25</v>
      </c>
    </row>
    <row r="588" spans="1:14" x14ac:dyDescent="0.25">
      <c r="A588" s="196" t="s">
        <v>399</v>
      </c>
      <c r="B588" s="148">
        <v>45538</v>
      </c>
      <c r="C588" s="52" t="s">
        <v>464</v>
      </c>
      <c r="D588" s="52" t="s">
        <v>35</v>
      </c>
      <c r="E588" s="147">
        <v>364</v>
      </c>
      <c r="F588" s="148">
        <v>45540</v>
      </c>
      <c r="G588" s="203">
        <v>45902</v>
      </c>
      <c r="H588" s="149">
        <v>5000000000</v>
      </c>
      <c r="I588" s="165">
        <v>4.5</v>
      </c>
      <c r="J588" s="172"/>
      <c r="K588" s="156"/>
      <c r="L588" s="156"/>
      <c r="M588" s="155"/>
      <c r="N588" s="156"/>
    </row>
    <row r="589" spans="1:14" x14ac:dyDescent="0.25">
      <c r="A589" s="196" t="s">
        <v>400</v>
      </c>
      <c r="B589" s="148">
        <v>45545</v>
      </c>
      <c r="C589" s="52" t="s">
        <v>464</v>
      </c>
      <c r="D589" s="52" t="s">
        <v>35</v>
      </c>
      <c r="E589" s="147">
        <v>7</v>
      </c>
      <c r="F589" s="148">
        <v>45547</v>
      </c>
      <c r="G589" s="203">
        <v>45552</v>
      </c>
      <c r="H589" s="149">
        <v>85000000000</v>
      </c>
      <c r="I589" s="165">
        <v>3.75</v>
      </c>
      <c r="J589" s="171">
        <v>50000000000</v>
      </c>
      <c r="K589" s="156">
        <v>3.75</v>
      </c>
      <c r="L589" s="156">
        <v>3.75</v>
      </c>
      <c r="M589" s="149">
        <v>50000000000</v>
      </c>
      <c r="N589" s="156">
        <v>3.75</v>
      </c>
    </row>
    <row r="590" spans="1:14" x14ac:dyDescent="0.25">
      <c r="A590" s="196" t="s">
        <v>400</v>
      </c>
      <c r="B590" s="148">
        <v>45545</v>
      </c>
      <c r="C590" s="52" t="s">
        <v>464</v>
      </c>
      <c r="D590" s="52" t="s">
        <v>35</v>
      </c>
      <c r="E590" s="147">
        <v>91</v>
      </c>
      <c r="F590" s="148">
        <v>45547</v>
      </c>
      <c r="G590" s="203">
        <v>45636</v>
      </c>
      <c r="H590" s="149">
        <v>20000000000</v>
      </c>
      <c r="I590" s="163">
        <v>4</v>
      </c>
      <c r="J590" s="171">
        <v>20000000000</v>
      </c>
      <c r="K590" s="150">
        <v>4</v>
      </c>
      <c r="L590" s="150">
        <v>4</v>
      </c>
      <c r="M590" s="149">
        <v>20000000000</v>
      </c>
      <c r="N590" s="150">
        <v>4</v>
      </c>
    </row>
    <row r="591" spans="1:14" x14ac:dyDescent="0.25">
      <c r="A591" s="196" t="s">
        <v>400</v>
      </c>
      <c r="B591" s="148">
        <v>45545</v>
      </c>
      <c r="C591" s="52" t="s">
        <v>464</v>
      </c>
      <c r="D591" s="52" t="s">
        <v>35</v>
      </c>
      <c r="E591" s="147">
        <v>182</v>
      </c>
      <c r="F591" s="148">
        <v>45547</v>
      </c>
      <c r="G591" s="203">
        <v>45727</v>
      </c>
      <c r="H591" s="149">
        <v>10000000000</v>
      </c>
      <c r="I591" s="163">
        <v>4.25</v>
      </c>
      <c r="J591" s="171">
        <v>10000000000</v>
      </c>
      <c r="K591" s="150">
        <v>4.25</v>
      </c>
      <c r="L591" s="150">
        <v>4.25</v>
      </c>
      <c r="M591" s="149">
        <v>10000000000</v>
      </c>
      <c r="N591" s="150">
        <v>4.25</v>
      </c>
    </row>
    <row r="592" spans="1:14" x14ac:dyDescent="0.25">
      <c r="A592" s="196" t="s">
        <v>400</v>
      </c>
      <c r="B592" s="148">
        <v>45545</v>
      </c>
      <c r="C592" s="52" t="s">
        <v>464</v>
      </c>
      <c r="D592" s="52" t="s">
        <v>35</v>
      </c>
      <c r="E592" s="147">
        <v>364</v>
      </c>
      <c r="F592" s="148">
        <v>45547</v>
      </c>
      <c r="G592" s="203">
        <v>45909</v>
      </c>
      <c r="H592" s="149">
        <v>5000000000</v>
      </c>
      <c r="I592" s="165">
        <v>4.5</v>
      </c>
      <c r="J592" s="172"/>
      <c r="K592" s="156"/>
      <c r="L592" s="156"/>
      <c r="M592" s="155"/>
      <c r="N592" s="156"/>
    </row>
    <row r="593" spans="1:14" x14ac:dyDescent="0.25">
      <c r="A593" s="196" t="s">
        <v>401</v>
      </c>
      <c r="B593" s="148">
        <v>45552</v>
      </c>
      <c r="C593" s="52" t="s">
        <v>464</v>
      </c>
      <c r="D593" s="52" t="s">
        <v>35</v>
      </c>
      <c r="E593" s="147">
        <v>7</v>
      </c>
      <c r="F593" s="148">
        <v>45554</v>
      </c>
      <c r="G593" s="203">
        <v>45559</v>
      </c>
      <c r="H593" s="149">
        <v>85000000000</v>
      </c>
      <c r="I593" s="165">
        <v>3.75</v>
      </c>
      <c r="J593" s="171">
        <v>50000000000</v>
      </c>
      <c r="K593" s="156">
        <v>3.75</v>
      </c>
      <c r="L593" s="156">
        <v>3.75</v>
      </c>
      <c r="M593" s="149">
        <v>50000000000</v>
      </c>
      <c r="N593" s="156">
        <v>3.75</v>
      </c>
    </row>
    <row r="594" spans="1:14" x14ac:dyDescent="0.25">
      <c r="A594" s="196" t="s">
        <v>401</v>
      </c>
      <c r="B594" s="148">
        <v>45552</v>
      </c>
      <c r="C594" s="52" t="s">
        <v>464</v>
      </c>
      <c r="D594" s="52" t="s">
        <v>35</v>
      </c>
      <c r="E594" s="147">
        <v>91</v>
      </c>
      <c r="F594" s="148">
        <v>45554</v>
      </c>
      <c r="G594" s="203">
        <v>45643</v>
      </c>
      <c r="H594" s="149">
        <v>20000000000</v>
      </c>
      <c r="I594" s="163">
        <v>4</v>
      </c>
      <c r="J594" s="171">
        <v>20000000000</v>
      </c>
      <c r="K594" s="150">
        <v>4</v>
      </c>
      <c r="L594" s="150">
        <v>4</v>
      </c>
      <c r="M594" s="149">
        <v>20000000000</v>
      </c>
      <c r="N594" s="150">
        <v>4</v>
      </c>
    </row>
    <row r="595" spans="1:14" x14ac:dyDescent="0.25">
      <c r="A595" s="196" t="s">
        <v>401</v>
      </c>
      <c r="B595" s="148">
        <v>45552</v>
      </c>
      <c r="C595" s="52" t="s">
        <v>464</v>
      </c>
      <c r="D595" s="52" t="s">
        <v>35</v>
      </c>
      <c r="E595" s="147">
        <v>182</v>
      </c>
      <c r="F595" s="148">
        <v>45554</v>
      </c>
      <c r="G595" s="203">
        <v>45734</v>
      </c>
      <c r="H595" s="149">
        <v>10000000000</v>
      </c>
      <c r="I595" s="163">
        <v>4.25</v>
      </c>
      <c r="J595" s="171">
        <v>10000000000</v>
      </c>
      <c r="K595" s="150">
        <v>4.25</v>
      </c>
      <c r="L595" s="150">
        <v>4.25</v>
      </c>
      <c r="M595" s="149">
        <v>10000000000</v>
      </c>
      <c r="N595" s="150">
        <v>4.25</v>
      </c>
    </row>
    <row r="596" spans="1:14" x14ac:dyDescent="0.25">
      <c r="A596" s="196" t="s">
        <v>401</v>
      </c>
      <c r="B596" s="148">
        <v>45552</v>
      </c>
      <c r="C596" s="52" t="s">
        <v>464</v>
      </c>
      <c r="D596" s="52" t="s">
        <v>35</v>
      </c>
      <c r="E596" s="147">
        <v>364</v>
      </c>
      <c r="F596" s="148">
        <v>45554</v>
      </c>
      <c r="G596" s="203">
        <v>45916</v>
      </c>
      <c r="H596" s="149">
        <v>5000000000</v>
      </c>
      <c r="I596" s="165">
        <v>4.5</v>
      </c>
      <c r="J596" s="172"/>
      <c r="K596" s="156"/>
      <c r="L596" s="156"/>
      <c r="M596" s="155"/>
      <c r="N596" s="156"/>
    </row>
    <row r="597" spans="1:14" x14ac:dyDescent="0.25">
      <c r="A597" s="196" t="s">
        <v>402</v>
      </c>
      <c r="B597" s="148">
        <v>45558</v>
      </c>
      <c r="C597" s="52" t="s">
        <v>464</v>
      </c>
      <c r="D597" s="52" t="s">
        <v>35</v>
      </c>
      <c r="E597" s="147">
        <v>7</v>
      </c>
      <c r="F597" s="148">
        <v>45560</v>
      </c>
      <c r="G597" s="203">
        <v>45565</v>
      </c>
      <c r="H597" s="149">
        <v>90000000000</v>
      </c>
      <c r="I597" s="165">
        <v>3.75</v>
      </c>
      <c r="J597" s="171">
        <v>80000000000</v>
      </c>
      <c r="K597" s="156">
        <v>3.75</v>
      </c>
      <c r="L597" s="156">
        <v>3.75</v>
      </c>
      <c r="M597" s="149">
        <v>80000000000</v>
      </c>
      <c r="N597" s="156">
        <v>3.75</v>
      </c>
    </row>
    <row r="598" spans="1:14" x14ac:dyDescent="0.25">
      <c r="A598" s="196" t="s">
        <v>402</v>
      </c>
      <c r="B598" s="148">
        <v>45558</v>
      </c>
      <c r="C598" s="52" t="s">
        <v>464</v>
      </c>
      <c r="D598" s="52" t="s">
        <v>35</v>
      </c>
      <c r="E598" s="147">
        <v>91</v>
      </c>
      <c r="F598" s="148">
        <v>45560</v>
      </c>
      <c r="G598" s="203">
        <v>45649</v>
      </c>
      <c r="H598" s="149">
        <v>20000000000</v>
      </c>
      <c r="I598" s="163">
        <v>4</v>
      </c>
      <c r="J598" s="171">
        <v>20000000000</v>
      </c>
      <c r="K598" s="150">
        <v>4</v>
      </c>
      <c r="L598" s="150">
        <v>4</v>
      </c>
      <c r="M598" s="149">
        <v>20000000000</v>
      </c>
      <c r="N598" s="150">
        <v>4</v>
      </c>
    </row>
    <row r="599" spans="1:14" x14ac:dyDescent="0.25">
      <c r="A599" s="196" t="s">
        <v>402</v>
      </c>
      <c r="B599" s="148">
        <v>45558</v>
      </c>
      <c r="C599" s="52" t="s">
        <v>464</v>
      </c>
      <c r="D599" s="52" t="s">
        <v>35</v>
      </c>
      <c r="E599" s="147">
        <v>182</v>
      </c>
      <c r="F599" s="148">
        <v>45560</v>
      </c>
      <c r="G599" s="203">
        <v>45740</v>
      </c>
      <c r="H599" s="149">
        <v>10000000000</v>
      </c>
      <c r="I599" s="163">
        <v>4.25</v>
      </c>
      <c r="J599" s="171">
        <v>10000000000</v>
      </c>
      <c r="K599" s="150">
        <v>4.25</v>
      </c>
      <c r="L599" s="150">
        <v>4.25</v>
      </c>
      <c r="M599" s="149">
        <v>10000000000</v>
      </c>
      <c r="N599" s="150">
        <v>4.25</v>
      </c>
    </row>
    <row r="600" spans="1:14" x14ac:dyDescent="0.25">
      <c r="A600" s="196" t="s">
        <v>402</v>
      </c>
      <c r="B600" s="148">
        <v>45558</v>
      </c>
      <c r="C600" s="52" t="s">
        <v>464</v>
      </c>
      <c r="D600" s="52" t="s">
        <v>35</v>
      </c>
      <c r="E600" s="147">
        <v>364</v>
      </c>
      <c r="F600" s="148">
        <v>45560</v>
      </c>
      <c r="G600" s="203">
        <v>45922</v>
      </c>
      <c r="H600" s="149">
        <v>5000000000</v>
      </c>
      <c r="I600" s="165">
        <v>4.5</v>
      </c>
      <c r="J600" s="172"/>
      <c r="K600" s="156"/>
      <c r="L600" s="156"/>
      <c r="M600" s="155"/>
      <c r="N600" s="156"/>
    </row>
    <row r="601" spans="1:14" x14ac:dyDescent="0.25">
      <c r="A601" s="196" t="s">
        <v>403</v>
      </c>
      <c r="B601" s="148">
        <v>45573</v>
      </c>
      <c r="C601" s="52" t="s">
        <v>464</v>
      </c>
      <c r="D601" s="52" t="s">
        <v>35</v>
      </c>
      <c r="E601" s="147">
        <v>7</v>
      </c>
      <c r="F601" s="148">
        <v>45575</v>
      </c>
      <c r="G601" s="203">
        <v>45580</v>
      </c>
      <c r="H601" s="149">
        <v>90000000000</v>
      </c>
      <c r="I601" s="165">
        <v>3.75</v>
      </c>
      <c r="J601" s="172"/>
      <c r="K601" s="156"/>
      <c r="L601" s="156"/>
      <c r="M601" s="155"/>
      <c r="N601" s="156"/>
    </row>
    <row r="602" spans="1:14" x14ac:dyDescent="0.25">
      <c r="A602" s="196" t="s">
        <v>403</v>
      </c>
      <c r="B602" s="148">
        <v>45573</v>
      </c>
      <c r="C602" s="52" t="s">
        <v>464</v>
      </c>
      <c r="D602" s="52" t="s">
        <v>35</v>
      </c>
      <c r="E602" s="147">
        <v>91</v>
      </c>
      <c r="F602" s="148">
        <v>45575</v>
      </c>
      <c r="G602" s="203">
        <v>45664</v>
      </c>
      <c r="H602" s="149">
        <v>20000000000</v>
      </c>
      <c r="I602" s="163">
        <v>4</v>
      </c>
      <c r="J602" s="171">
        <v>20000000000</v>
      </c>
      <c r="K602" s="150">
        <v>4</v>
      </c>
      <c r="L602" s="150">
        <v>4</v>
      </c>
      <c r="M602" s="149">
        <v>20000000000</v>
      </c>
      <c r="N602" s="150">
        <v>4</v>
      </c>
    </row>
    <row r="603" spans="1:14" x14ac:dyDescent="0.25">
      <c r="A603" s="196" t="s">
        <v>403</v>
      </c>
      <c r="B603" s="148">
        <v>45573</v>
      </c>
      <c r="C603" s="52" t="s">
        <v>464</v>
      </c>
      <c r="D603" s="52" t="s">
        <v>35</v>
      </c>
      <c r="E603" s="147">
        <v>182</v>
      </c>
      <c r="F603" s="148">
        <v>45575</v>
      </c>
      <c r="G603" s="203">
        <v>45755</v>
      </c>
      <c r="H603" s="149">
        <v>10000000000</v>
      </c>
      <c r="I603" s="163">
        <v>4.25</v>
      </c>
      <c r="J603" s="171">
        <v>10000000000</v>
      </c>
      <c r="K603" s="150">
        <v>4.25</v>
      </c>
      <c r="L603" s="150">
        <v>4.25</v>
      </c>
      <c r="M603" s="149">
        <v>10000000000</v>
      </c>
      <c r="N603" s="150">
        <v>4.25</v>
      </c>
    </row>
    <row r="604" spans="1:14" x14ac:dyDescent="0.25">
      <c r="A604" s="196" t="s">
        <v>403</v>
      </c>
      <c r="B604" s="148">
        <v>45573</v>
      </c>
      <c r="C604" s="52" t="s">
        <v>464</v>
      </c>
      <c r="D604" s="52" t="s">
        <v>35</v>
      </c>
      <c r="E604" s="147">
        <v>364</v>
      </c>
      <c r="F604" s="148">
        <v>45575</v>
      </c>
      <c r="G604" s="203">
        <v>45937</v>
      </c>
      <c r="H604" s="149">
        <v>5000000000</v>
      </c>
      <c r="I604" s="165">
        <v>4.5</v>
      </c>
      <c r="J604" s="172"/>
      <c r="K604" s="156"/>
      <c r="L604" s="156"/>
      <c r="M604" s="155"/>
      <c r="N604" s="156"/>
    </row>
    <row r="605" spans="1:14" x14ac:dyDescent="0.25">
      <c r="A605" s="196" t="s">
        <v>404</v>
      </c>
      <c r="B605" s="148">
        <v>45579</v>
      </c>
      <c r="C605" s="52" t="s">
        <v>464</v>
      </c>
      <c r="D605" s="52" t="s">
        <v>35</v>
      </c>
      <c r="E605" s="147">
        <v>7</v>
      </c>
      <c r="F605" s="148">
        <v>45581</v>
      </c>
      <c r="G605" s="203">
        <v>45586</v>
      </c>
      <c r="H605" s="149">
        <v>90000000000</v>
      </c>
      <c r="I605" s="165">
        <v>3.75</v>
      </c>
      <c r="J605" s="171">
        <v>50000000000</v>
      </c>
      <c r="K605" s="156">
        <v>3.75</v>
      </c>
      <c r="L605" s="156">
        <v>3.75</v>
      </c>
      <c r="M605" s="149">
        <v>50000000000</v>
      </c>
      <c r="N605" s="156">
        <v>3.75</v>
      </c>
    </row>
    <row r="606" spans="1:14" x14ac:dyDescent="0.25">
      <c r="A606" s="196" t="s">
        <v>404</v>
      </c>
      <c r="B606" s="148">
        <v>45579</v>
      </c>
      <c r="C606" s="52" t="s">
        <v>464</v>
      </c>
      <c r="D606" s="52" t="s">
        <v>35</v>
      </c>
      <c r="E606" s="147">
        <v>91</v>
      </c>
      <c r="F606" s="148">
        <v>45581</v>
      </c>
      <c r="G606" s="203">
        <v>45670</v>
      </c>
      <c r="H606" s="149">
        <v>20000000000</v>
      </c>
      <c r="I606" s="163">
        <v>4</v>
      </c>
      <c r="J606" s="171">
        <v>20000000000</v>
      </c>
      <c r="K606" s="150">
        <v>4</v>
      </c>
      <c r="L606" s="150">
        <v>4</v>
      </c>
      <c r="M606" s="149">
        <v>20000000000</v>
      </c>
      <c r="N606" s="150">
        <v>4</v>
      </c>
    </row>
    <row r="607" spans="1:14" x14ac:dyDescent="0.25">
      <c r="A607" s="196" t="s">
        <v>404</v>
      </c>
      <c r="B607" s="148">
        <v>45579</v>
      </c>
      <c r="C607" s="52" t="s">
        <v>464</v>
      </c>
      <c r="D607" s="52" t="s">
        <v>35</v>
      </c>
      <c r="E607" s="147">
        <v>182</v>
      </c>
      <c r="F607" s="148">
        <v>45581</v>
      </c>
      <c r="G607" s="203">
        <v>45761</v>
      </c>
      <c r="H607" s="149">
        <v>10000000000</v>
      </c>
      <c r="I607" s="163">
        <v>4.25</v>
      </c>
      <c r="J607" s="171">
        <v>10000000000</v>
      </c>
      <c r="K607" s="150">
        <v>4.25</v>
      </c>
      <c r="L607" s="150">
        <v>4.25</v>
      </c>
      <c r="M607" s="149">
        <v>10000000000</v>
      </c>
      <c r="N607" s="150">
        <v>4.25</v>
      </c>
    </row>
    <row r="608" spans="1:14" x14ac:dyDescent="0.25">
      <c r="A608" s="196" t="s">
        <v>404</v>
      </c>
      <c r="B608" s="148">
        <v>45579</v>
      </c>
      <c r="C608" s="52" t="s">
        <v>464</v>
      </c>
      <c r="D608" s="52" t="s">
        <v>35</v>
      </c>
      <c r="E608" s="147">
        <v>364</v>
      </c>
      <c r="F608" s="148">
        <v>45581</v>
      </c>
      <c r="G608" s="203">
        <v>45943</v>
      </c>
      <c r="H608" s="149">
        <v>5000000000</v>
      </c>
      <c r="I608" s="165">
        <v>4.5</v>
      </c>
      <c r="J608" s="172"/>
      <c r="K608" s="156"/>
      <c r="L608" s="156"/>
      <c r="M608" s="155"/>
      <c r="N608" s="156"/>
    </row>
    <row r="609" spans="1:14" x14ac:dyDescent="0.25">
      <c r="A609" s="196" t="s">
        <v>405</v>
      </c>
      <c r="B609" s="148">
        <v>45587</v>
      </c>
      <c r="C609" s="52" t="s">
        <v>464</v>
      </c>
      <c r="D609" s="52" t="s">
        <v>35</v>
      </c>
      <c r="E609" s="147">
        <v>7</v>
      </c>
      <c r="F609" s="148">
        <v>45589</v>
      </c>
      <c r="G609" s="203">
        <v>45594</v>
      </c>
      <c r="H609" s="149">
        <v>90000000000</v>
      </c>
      <c r="I609" s="165">
        <v>3.75</v>
      </c>
      <c r="J609" s="171">
        <v>80000000000</v>
      </c>
      <c r="K609" s="156">
        <v>3.75</v>
      </c>
      <c r="L609" s="156">
        <v>3.75</v>
      </c>
      <c r="M609" s="149">
        <v>80000000000</v>
      </c>
      <c r="N609" s="156">
        <v>3.75</v>
      </c>
    </row>
    <row r="610" spans="1:14" x14ac:dyDescent="0.25">
      <c r="A610" s="196" t="s">
        <v>405</v>
      </c>
      <c r="B610" s="148">
        <v>45587</v>
      </c>
      <c r="C610" s="52" t="s">
        <v>464</v>
      </c>
      <c r="D610" s="52" t="s">
        <v>35</v>
      </c>
      <c r="E610" s="147">
        <v>91</v>
      </c>
      <c r="F610" s="148">
        <v>45589</v>
      </c>
      <c r="G610" s="203">
        <v>45678</v>
      </c>
      <c r="H610" s="149">
        <v>20000000000</v>
      </c>
      <c r="I610" s="163">
        <v>4</v>
      </c>
      <c r="J610" s="171">
        <v>20000000000</v>
      </c>
      <c r="K610" s="150">
        <v>4</v>
      </c>
      <c r="L610" s="150">
        <v>4</v>
      </c>
      <c r="M610" s="149">
        <v>20000000000</v>
      </c>
      <c r="N610" s="150">
        <v>4</v>
      </c>
    </row>
    <row r="611" spans="1:14" x14ac:dyDescent="0.25">
      <c r="A611" s="196" t="s">
        <v>405</v>
      </c>
      <c r="B611" s="148">
        <v>45587</v>
      </c>
      <c r="C611" s="52" t="s">
        <v>464</v>
      </c>
      <c r="D611" s="52" t="s">
        <v>35</v>
      </c>
      <c r="E611" s="147">
        <v>182</v>
      </c>
      <c r="F611" s="148">
        <v>45589</v>
      </c>
      <c r="G611" s="203">
        <v>45769</v>
      </c>
      <c r="H611" s="149">
        <v>10000000000</v>
      </c>
      <c r="I611" s="163">
        <v>4.25</v>
      </c>
      <c r="J611" s="171">
        <v>10000000000</v>
      </c>
      <c r="K611" s="150">
        <v>4.25</v>
      </c>
      <c r="L611" s="150">
        <v>4.25</v>
      </c>
      <c r="M611" s="149">
        <v>10000000000</v>
      </c>
      <c r="N611" s="150">
        <v>4.25</v>
      </c>
    </row>
    <row r="612" spans="1:14" x14ac:dyDescent="0.25">
      <c r="A612" s="196" t="s">
        <v>405</v>
      </c>
      <c r="B612" s="148">
        <v>45587</v>
      </c>
      <c r="C612" s="52" t="s">
        <v>464</v>
      </c>
      <c r="D612" s="52" t="s">
        <v>35</v>
      </c>
      <c r="E612" s="147">
        <v>364</v>
      </c>
      <c r="F612" s="148">
        <v>45589</v>
      </c>
      <c r="G612" s="203">
        <v>45951</v>
      </c>
      <c r="H612" s="149">
        <v>5000000000</v>
      </c>
      <c r="I612" s="165">
        <v>4.5</v>
      </c>
      <c r="J612" s="172"/>
      <c r="K612" s="156"/>
      <c r="L612" s="156"/>
      <c r="M612" s="155"/>
      <c r="N612" s="156"/>
    </row>
    <row r="613" spans="1:14" x14ac:dyDescent="0.25">
      <c r="A613" s="196" t="s">
        <v>406</v>
      </c>
      <c r="B613" s="148">
        <v>45593</v>
      </c>
      <c r="C613" s="52" t="s">
        <v>464</v>
      </c>
      <c r="D613" s="52" t="s">
        <v>35</v>
      </c>
      <c r="E613" s="147">
        <v>7</v>
      </c>
      <c r="F613" s="148">
        <v>45595</v>
      </c>
      <c r="G613" s="203">
        <v>45600</v>
      </c>
      <c r="H613" s="149">
        <v>90000000000</v>
      </c>
      <c r="I613" s="165">
        <v>3.75</v>
      </c>
      <c r="J613" s="171">
        <v>70000000000</v>
      </c>
      <c r="K613" s="156">
        <v>3.75</v>
      </c>
      <c r="L613" s="156">
        <v>3.75</v>
      </c>
      <c r="M613" s="149">
        <v>70000000000</v>
      </c>
      <c r="N613" s="156">
        <v>3.75</v>
      </c>
    </row>
    <row r="614" spans="1:14" x14ac:dyDescent="0.25">
      <c r="A614" s="196" t="s">
        <v>406</v>
      </c>
      <c r="B614" s="148">
        <v>45593</v>
      </c>
      <c r="C614" s="52" t="s">
        <v>464</v>
      </c>
      <c r="D614" s="52" t="s">
        <v>35</v>
      </c>
      <c r="E614" s="147">
        <v>91</v>
      </c>
      <c r="F614" s="148">
        <v>45595</v>
      </c>
      <c r="G614" s="203">
        <v>45684</v>
      </c>
      <c r="H614" s="149">
        <v>20000000000</v>
      </c>
      <c r="I614" s="163">
        <v>4</v>
      </c>
      <c r="J614" s="171">
        <v>24000000000</v>
      </c>
      <c r="K614" s="150">
        <v>4</v>
      </c>
      <c r="L614" s="150">
        <v>4.01</v>
      </c>
      <c r="M614" s="149">
        <v>20000000000</v>
      </c>
      <c r="N614" s="150">
        <v>4</v>
      </c>
    </row>
    <row r="615" spans="1:14" x14ac:dyDescent="0.25">
      <c r="A615" s="196" t="s">
        <v>406</v>
      </c>
      <c r="B615" s="148">
        <v>45593</v>
      </c>
      <c r="C615" s="52" t="s">
        <v>464</v>
      </c>
      <c r="D615" s="52" t="s">
        <v>35</v>
      </c>
      <c r="E615" s="147">
        <v>182</v>
      </c>
      <c r="F615" s="148">
        <v>45595</v>
      </c>
      <c r="G615" s="203">
        <v>45775</v>
      </c>
      <c r="H615" s="149">
        <v>10000000000</v>
      </c>
      <c r="I615" s="163">
        <v>4.25</v>
      </c>
      <c r="J615" s="171">
        <v>10000000000</v>
      </c>
      <c r="K615" s="150">
        <v>4.25</v>
      </c>
      <c r="L615" s="150">
        <v>4.25</v>
      </c>
      <c r="M615" s="149">
        <v>10000000000</v>
      </c>
      <c r="N615" s="150">
        <v>4.25</v>
      </c>
    </row>
    <row r="616" spans="1:14" x14ac:dyDescent="0.25">
      <c r="A616" s="196" t="s">
        <v>406</v>
      </c>
      <c r="B616" s="148">
        <v>45593</v>
      </c>
      <c r="C616" s="52" t="s">
        <v>464</v>
      </c>
      <c r="D616" s="52" t="s">
        <v>35</v>
      </c>
      <c r="E616" s="147">
        <v>364</v>
      </c>
      <c r="F616" s="148">
        <v>45595</v>
      </c>
      <c r="G616" s="203">
        <v>45957</v>
      </c>
      <c r="H616" s="149">
        <v>5000000000</v>
      </c>
      <c r="I616" s="165">
        <v>4.5</v>
      </c>
      <c r="J616" s="172"/>
      <c r="K616" s="156"/>
      <c r="L616" s="156"/>
      <c r="M616" s="155"/>
      <c r="N616" s="156"/>
    </row>
    <row r="617" spans="1:14" x14ac:dyDescent="0.25">
      <c r="A617" s="196" t="s">
        <v>407</v>
      </c>
      <c r="B617" s="148">
        <v>45601</v>
      </c>
      <c r="C617" s="52" t="s">
        <v>464</v>
      </c>
      <c r="D617" s="52" t="s">
        <v>35</v>
      </c>
      <c r="E617" s="147">
        <v>7</v>
      </c>
      <c r="F617" s="148">
        <v>45603</v>
      </c>
      <c r="G617" s="203">
        <v>45608</v>
      </c>
      <c r="H617" s="149">
        <v>90000000000</v>
      </c>
      <c r="I617" s="165">
        <v>3.75</v>
      </c>
      <c r="J617" s="171">
        <v>90000000000</v>
      </c>
      <c r="K617" s="156">
        <v>3.75</v>
      </c>
      <c r="L617" s="156">
        <v>3.75</v>
      </c>
      <c r="M617" s="149">
        <v>90000000000</v>
      </c>
      <c r="N617" s="156">
        <v>3.75</v>
      </c>
    </row>
    <row r="618" spans="1:14" x14ac:dyDescent="0.25">
      <c r="A618" s="196" t="s">
        <v>407</v>
      </c>
      <c r="B618" s="148">
        <v>45601</v>
      </c>
      <c r="C618" s="52" t="s">
        <v>464</v>
      </c>
      <c r="D618" s="52" t="s">
        <v>35</v>
      </c>
      <c r="E618" s="147">
        <v>91</v>
      </c>
      <c r="F618" s="148">
        <v>45603</v>
      </c>
      <c r="G618" s="203">
        <v>45692</v>
      </c>
      <c r="H618" s="149">
        <v>20000000000</v>
      </c>
      <c r="I618" s="163">
        <v>4</v>
      </c>
      <c r="J618" s="171">
        <v>40000000000</v>
      </c>
      <c r="K618" s="150">
        <v>4</v>
      </c>
      <c r="L618" s="150">
        <v>4.01</v>
      </c>
      <c r="M618" s="149">
        <v>20000000000</v>
      </c>
      <c r="N618" s="150">
        <v>4.01</v>
      </c>
    </row>
    <row r="619" spans="1:14" x14ac:dyDescent="0.25">
      <c r="A619" s="196" t="s">
        <v>407</v>
      </c>
      <c r="B619" s="148">
        <v>45601</v>
      </c>
      <c r="C619" s="52" t="s">
        <v>464</v>
      </c>
      <c r="D619" s="52" t="s">
        <v>35</v>
      </c>
      <c r="E619" s="147">
        <v>182</v>
      </c>
      <c r="F619" s="148">
        <v>45603</v>
      </c>
      <c r="G619" s="203">
        <v>45783</v>
      </c>
      <c r="H619" s="149">
        <v>10000000000</v>
      </c>
      <c r="I619" s="163">
        <v>4.25</v>
      </c>
      <c r="J619" s="171">
        <v>20000000000</v>
      </c>
      <c r="K619" s="150">
        <v>4.25</v>
      </c>
      <c r="L619" s="150">
        <v>4.26</v>
      </c>
      <c r="M619" s="149">
        <v>10000000000</v>
      </c>
      <c r="N619" s="150">
        <v>4.26</v>
      </c>
    </row>
    <row r="620" spans="1:14" x14ac:dyDescent="0.25">
      <c r="A620" s="196" t="s">
        <v>407</v>
      </c>
      <c r="B620" s="148">
        <v>45601</v>
      </c>
      <c r="C620" s="52" t="s">
        <v>464</v>
      </c>
      <c r="D620" s="52" t="s">
        <v>35</v>
      </c>
      <c r="E620" s="147">
        <v>364</v>
      </c>
      <c r="F620" s="148">
        <v>45603</v>
      </c>
      <c r="G620" s="203">
        <v>45965</v>
      </c>
      <c r="H620" s="149">
        <v>5000000000</v>
      </c>
      <c r="I620" s="165">
        <v>4.5</v>
      </c>
      <c r="J620" s="172"/>
      <c r="K620" s="156"/>
      <c r="L620" s="156"/>
      <c r="M620" s="155"/>
      <c r="N620" s="156"/>
    </row>
    <row r="621" spans="1:14" x14ac:dyDescent="0.25">
      <c r="A621" s="196" t="s">
        <v>408</v>
      </c>
      <c r="B621" s="148">
        <v>45615</v>
      </c>
      <c r="C621" s="52" t="s">
        <v>464</v>
      </c>
      <c r="D621" s="52" t="s">
        <v>35</v>
      </c>
      <c r="E621" s="147">
        <v>7</v>
      </c>
      <c r="F621" s="148">
        <v>45617</v>
      </c>
      <c r="G621" s="203">
        <v>45622</v>
      </c>
      <c r="H621" s="149">
        <v>100000000000</v>
      </c>
      <c r="I621" s="165">
        <v>3.75</v>
      </c>
      <c r="J621" s="171">
        <v>100000000000</v>
      </c>
      <c r="K621" s="156">
        <v>3.75</v>
      </c>
      <c r="L621" s="156">
        <v>3.75</v>
      </c>
      <c r="M621" s="149">
        <v>100000000000</v>
      </c>
      <c r="N621" s="156">
        <v>3.75</v>
      </c>
    </row>
    <row r="622" spans="1:14" x14ac:dyDescent="0.25">
      <c r="A622" s="196" t="s">
        <v>408</v>
      </c>
      <c r="B622" s="148">
        <v>45615</v>
      </c>
      <c r="C622" s="52" t="s">
        <v>464</v>
      </c>
      <c r="D622" s="52" t="s">
        <v>35</v>
      </c>
      <c r="E622" s="147">
        <v>91</v>
      </c>
      <c r="F622" s="148">
        <v>45617</v>
      </c>
      <c r="G622" s="203">
        <v>45706</v>
      </c>
      <c r="H622" s="149">
        <v>20000000000</v>
      </c>
      <c r="I622" s="163">
        <v>4</v>
      </c>
      <c r="J622" s="171">
        <v>20000000000</v>
      </c>
      <c r="K622" s="150">
        <v>4.03</v>
      </c>
      <c r="L622" s="150">
        <v>4.03</v>
      </c>
      <c r="M622" s="149">
        <v>20000000000</v>
      </c>
      <c r="N622" s="150">
        <v>4.03</v>
      </c>
    </row>
    <row r="623" spans="1:14" x14ac:dyDescent="0.25">
      <c r="A623" s="196" t="s">
        <v>408</v>
      </c>
      <c r="B623" s="148">
        <v>45615</v>
      </c>
      <c r="C623" s="52" t="s">
        <v>464</v>
      </c>
      <c r="D623" s="52" t="s">
        <v>35</v>
      </c>
      <c r="E623" s="147">
        <v>182</v>
      </c>
      <c r="F623" s="148">
        <v>45617</v>
      </c>
      <c r="G623" s="203">
        <v>45797</v>
      </c>
      <c r="H623" s="149">
        <v>10000000000</v>
      </c>
      <c r="I623" s="163">
        <v>4.25</v>
      </c>
      <c r="J623" s="171">
        <v>20000000000</v>
      </c>
      <c r="K623" s="150">
        <v>4.2799999999999994</v>
      </c>
      <c r="L623" s="150">
        <v>4.2799999999999994</v>
      </c>
      <c r="M623" s="149">
        <v>10000000000</v>
      </c>
      <c r="N623" s="150">
        <v>4.2799999999999994</v>
      </c>
    </row>
    <row r="624" spans="1:14" x14ac:dyDescent="0.25">
      <c r="A624" s="196" t="s">
        <v>408</v>
      </c>
      <c r="B624" s="148">
        <v>45615</v>
      </c>
      <c r="C624" s="52" t="s">
        <v>464</v>
      </c>
      <c r="D624" s="52" t="s">
        <v>35</v>
      </c>
      <c r="E624" s="147">
        <v>364</v>
      </c>
      <c r="F624" s="148">
        <v>45617</v>
      </c>
      <c r="G624" s="203">
        <v>45979</v>
      </c>
      <c r="H624" s="149">
        <v>5000000000</v>
      </c>
      <c r="I624" s="165">
        <v>4.5</v>
      </c>
      <c r="J624" s="172"/>
      <c r="K624" s="156"/>
      <c r="L624" s="156"/>
      <c r="M624" s="155"/>
      <c r="N624" s="156"/>
    </row>
    <row r="625" spans="1:14" x14ac:dyDescent="0.25">
      <c r="A625" s="196" t="s">
        <v>409</v>
      </c>
      <c r="B625" s="148">
        <v>45622</v>
      </c>
      <c r="C625" s="52" t="s">
        <v>464</v>
      </c>
      <c r="D625" s="52" t="s">
        <v>35</v>
      </c>
      <c r="E625" s="147">
        <v>7</v>
      </c>
      <c r="F625" s="148">
        <v>45624</v>
      </c>
      <c r="G625" s="203">
        <v>45629</v>
      </c>
      <c r="H625" s="149">
        <v>110000000000</v>
      </c>
      <c r="I625" s="165">
        <v>3.75</v>
      </c>
      <c r="J625" s="171">
        <v>110000000000</v>
      </c>
      <c r="K625" s="156">
        <v>3.75</v>
      </c>
      <c r="L625" s="156">
        <v>3.75</v>
      </c>
      <c r="M625" s="149">
        <v>110000000000</v>
      </c>
      <c r="N625" s="156">
        <v>3.75</v>
      </c>
    </row>
    <row r="626" spans="1:14" x14ac:dyDescent="0.25">
      <c r="A626" s="196" t="s">
        <v>409</v>
      </c>
      <c r="B626" s="148">
        <v>45622</v>
      </c>
      <c r="C626" s="52" t="s">
        <v>464</v>
      </c>
      <c r="D626" s="52" t="s">
        <v>35</v>
      </c>
      <c r="E626" s="147">
        <v>91</v>
      </c>
      <c r="F626" s="148">
        <v>45624</v>
      </c>
      <c r="G626" s="203">
        <v>45713</v>
      </c>
      <c r="H626" s="149">
        <v>20000000000</v>
      </c>
      <c r="I626" s="163">
        <v>4</v>
      </c>
      <c r="J626" s="171">
        <v>32000000000</v>
      </c>
      <c r="K626" s="150">
        <v>4.04</v>
      </c>
      <c r="L626" s="150">
        <v>4.1500000000000004</v>
      </c>
      <c r="M626" s="149">
        <v>20000000000</v>
      </c>
      <c r="N626" s="150">
        <v>4.04</v>
      </c>
    </row>
    <row r="627" spans="1:14" x14ac:dyDescent="0.25">
      <c r="A627" s="196" t="s">
        <v>409</v>
      </c>
      <c r="B627" s="148">
        <v>45622</v>
      </c>
      <c r="C627" s="52" t="s">
        <v>464</v>
      </c>
      <c r="D627" s="52" t="s">
        <v>35</v>
      </c>
      <c r="E627" s="147">
        <v>182</v>
      </c>
      <c r="F627" s="148">
        <v>45624</v>
      </c>
      <c r="G627" s="203">
        <v>45804</v>
      </c>
      <c r="H627" s="149">
        <v>10000000000</v>
      </c>
      <c r="I627" s="163">
        <v>4.25</v>
      </c>
      <c r="J627" s="171">
        <v>20000000000</v>
      </c>
      <c r="K627" s="150">
        <v>4.2799999999999994</v>
      </c>
      <c r="L627" s="150">
        <v>4.3499999999999996</v>
      </c>
      <c r="M627" s="149">
        <v>10000000000</v>
      </c>
      <c r="N627" s="150">
        <v>4.3499999999999996</v>
      </c>
    </row>
    <row r="628" spans="1:14" x14ac:dyDescent="0.25">
      <c r="A628" s="196" t="s">
        <v>409</v>
      </c>
      <c r="B628" s="148">
        <v>45622</v>
      </c>
      <c r="C628" s="52" t="s">
        <v>464</v>
      </c>
      <c r="D628" s="52" t="s">
        <v>35</v>
      </c>
      <c r="E628" s="147">
        <v>364</v>
      </c>
      <c r="F628" s="148">
        <v>45624</v>
      </c>
      <c r="G628" s="203">
        <v>45986</v>
      </c>
      <c r="H628" s="149">
        <v>5000000000</v>
      </c>
      <c r="I628" s="165">
        <v>4.5</v>
      </c>
      <c r="J628" s="172"/>
      <c r="K628" s="156"/>
      <c r="L628" s="156"/>
      <c r="M628" s="155"/>
      <c r="N628" s="156"/>
    </row>
    <row r="629" spans="1:14" x14ac:dyDescent="0.25">
      <c r="A629" s="196" t="s">
        <v>410</v>
      </c>
      <c r="B629" s="148">
        <v>45629</v>
      </c>
      <c r="C629" s="52" t="s">
        <v>464</v>
      </c>
      <c r="D629" s="52" t="s">
        <v>35</v>
      </c>
      <c r="E629" s="147">
        <v>7</v>
      </c>
      <c r="F629" s="148">
        <v>45631</v>
      </c>
      <c r="G629" s="203">
        <v>45636</v>
      </c>
      <c r="H629" s="149">
        <v>110000000000</v>
      </c>
      <c r="I629" s="165">
        <v>3.75</v>
      </c>
      <c r="J629" s="171">
        <v>110000000000</v>
      </c>
      <c r="K629" s="156">
        <v>3.75</v>
      </c>
      <c r="L629" s="156">
        <v>3.75</v>
      </c>
      <c r="M629" s="149">
        <v>110000000000</v>
      </c>
      <c r="N629" s="156">
        <v>3.75</v>
      </c>
    </row>
    <row r="630" spans="1:14" x14ac:dyDescent="0.25">
      <c r="A630" s="196" t="s">
        <v>410</v>
      </c>
      <c r="B630" s="148">
        <v>45629</v>
      </c>
      <c r="C630" s="52" t="s">
        <v>464</v>
      </c>
      <c r="D630" s="52" t="s">
        <v>35</v>
      </c>
      <c r="E630" s="147">
        <v>91</v>
      </c>
      <c r="F630" s="148">
        <v>45631</v>
      </c>
      <c r="G630" s="203">
        <v>45720</v>
      </c>
      <c r="H630" s="149">
        <v>20000000000</v>
      </c>
      <c r="I630" s="163">
        <v>4</v>
      </c>
      <c r="J630" s="171">
        <v>40000000000</v>
      </c>
      <c r="K630" s="150">
        <v>4.01</v>
      </c>
      <c r="L630" s="150">
        <v>4.1900000000000004</v>
      </c>
      <c r="M630" s="149">
        <v>20000000000</v>
      </c>
      <c r="N630" s="150">
        <v>4.1900000000000004</v>
      </c>
    </row>
    <row r="631" spans="1:14" x14ac:dyDescent="0.25">
      <c r="A631" s="196" t="s">
        <v>410</v>
      </c>
      <c r="B631" s="148">
        <v>45629</v>
      </c>
      <c r="C631" s="52" t="s">
        <v>464</v>
      </c>
      <c r="D631" s="52" t="s">
        <v>35</v>
      </c>
      <c r="E631" s="147">
        <v>182</v>
      </c>
      <c r="F631" s="148">
        <v>45631</v>
      </c>
      <c r="G631" s="203">
        <v>45811</v>
      </c>
      <c r="H631" s="149">
        <v>10000000000</v>
      </c>
      <c r="I631" s="163">
        <v>4.25</v>
      </c>
      <c r="J631" s="171">
        <v>20000000000</v>
      </c>
      <c r="K631" s="150">
        <v>4.26</v>
      </c>
      <c r="L631" s="150">
        <v>4.3900000000000006</v>
      </c>
      <c r="M631" s="149">
        <v>10000000000</v>
      </c>
      <c r="N631" s="150">
        <v>4.3900000000000006</v>
      </c>
    </row>
    <row r="632" spans="1:14" x14ac:dyDescent="0.25">
      <c r="A632" s="196" t="s">
        <v>410</v>
      </c>
      <c r="B632" s="148">
        <v>45629</v>
      </c>
      <c r="C632" s="52" t="s">
        <v>464</v>
      </c>
      <c r="D632" s="52" t="s">
        <v>35</v>
      </c>
      <c r="E632" s="147">
        <v>364</v>
      </c>
      <c r="F632" s="148">
        <v>45631</v>
      </c>
      <c r="G632" s="203">
        <v>45993</v>
      </c>
      <c r="H632" s="149">
        <v>5000000000</v>
      </c>
      <c r="I632" s="165">
        <v>4.5</v>
      </c>
      <c r="J632" s="172"/>
      <c r="K632" s="156"/>
      <c r="L632" s="156"/>
      <c r="M632" s="155"/>
      <c r="N632" s="156"/>
    </row>
    <row r="633" spans="1:14" x14ac:dyDescent="0.25">
      <c r="A633" s="196" t="s">
        <v>411</v>
      </c>
      <c r="B633" s="148">
        <v>45636</v>
      </c>
      <c r="C633" s="52" t="s">
        <v>464</v>
      </c>
      <c r="D633" s="52" t="s">
        <v>35</v>
      </c>
      <c r="E633" s="147">
        <v>7</v>
      </c>
      <c r="F633" s="148">
        <v>45638</v>
      </c>
      <c r="G633" s="203">
        <v>45643</v>
      </c>
      <c r="H633" s="149">
        <v>120000000000</v>
      </c>
      <c r="I633" s="165">
        <v>3.5000000000000004</v>
      </c>
      <c r="J633" s="171">
        <v>80000000000</v>
      </c>
      <c r="K633" s="156">
        <v>3.5000000000000004</v>
      </c>
      <c r="L633" s="156">
        <v>3.5000000000000004</v>
      </c>
      <c r="M633" s="149">
        <v>80000000000</v>
      </c>
      <c r="N633" s="156">
        <v>3.5000000000000004</v>
      </c>
    </row>
    <row r="634" spans="1:14" x14ac:dyDescent="0.25">
      <c r="A634" s="196" t="s">
        <v>411</v>
      </c>
      <c r="B634" s="148">
        <v>45636</v>
      </c>
      <c r="C634" s="52" t="s">
        <v>464</v>
      </c>
      <c r="D634" s="52" t="s">
        <v>35</v>
      </c>
      <c r="E634" s="147">
        <v>91</v>
      </c>
      <c r="F634" s="148">
        <v>45638</v>
      </c>
      <c r="G634" s="203">
        <v>45727</v>
      </c>
      <c r="H634" s="149">
        <v>40000000000</v>
      </c>
      <c r="I634" s="163">
        <v>3.75</v>
      </c>
      <c r="J634" s="171">
        <v>40000000000</v>
      </c>
      <c r="K634" s="150">
        <v>4.1900000000000004</v>
      </c>
      <c r="L634" s="150">
        <v>4.1900000000000004</v>
      </c>
      <c r="M634" s="149">
        <v>40000000000</v>
      </c>
      <c r="N634" s="150">
        <v>4.1900000000000004</v>
      </c>
    </row>
    <row r="635" spans="1:14" x14ac:dyDescent="0.25">
      <c r="A635" s="196" t="s">
        <v>411</v>
      </c>
      <c r="B635" s="148">
        <v>45636</v>
      </c>
      <c r="C635" s="52" t="s">
        <v>464</v>
      </c>
      <c r="D635" s="52" t="s">
        <v>35</v>
      </c>
      <c r="E635" s="147">
        <v>182</v>
      </c>
      <c r="F635" s="148">
        <v>45638</v>
      </c>
      <c r="G635" s="203">
        <v>45818</v>
      </c>
      <c r="H635" s="149">
        <v>20000000000</v>
      </c>
      <c r="I635" s="163">
        <v>4</v>
      </c>
      <c r="J635" s="171">
        <v>20000000000</v>
      </c>
      <c r="K635" s="150">
        <v>4.1900000000000004</v>
      </c>
      <c r="L635" s="150">
        <v>4.1900000000000004</v>
      </c>
      <c r="M635" s="149">
        <v>20000000000</v>
      </c>
      <c r="N635" s="150">
        <v>4.1900000000000004</v>
      </c>
    </row>
    <row r="636" spans="1:14" x14ac:dyDescent="0.25">
      <c r="A636" s="196" t="s">
        <v>411</v>
      </c>
      <c r="B636" s="148">
        <v>45636</v>
      </c>
      <c r="C636" s="52" t="s">
        <v>464</v>
      </c>
      <c r="D636" s="52" t="s">
        <v>35</v>
      </c>
      <c r="E636" s="147">
        <v>364</v>
      </c>
      <c r="F636" s="148">
        <v>45638</v>
      </c>
      <c r="G636" s="203">
        <v>46000</v>
      </c>
      <c r="H636" s="149">
        <v>5000000000</v>
      </c>
      <c r="I636" s="165">
        <v>4.25</v>
      </c>
      <c r="J636" s="172"/>
      <c r="K636" s="156"/>
      <c r="L636" s="156"/>
      <c r="M636" s="155"/>
      <c r="N636" s="156"/>
    </row>
    <row r="637" spans="1:14" x14ac:dyDescent="0.25">
      <c r="A637" s="196" t="s">
        <v>412</v>
      </c>
      <c r="B637" s="148">
        <v>45643</v>
      </c>
      <c r="C637" s="52" t="s">
        <v>464</v>
      </c>
      <c r="D637" s="52" t="s">
        <v>35</v>
      </c>
      <c r="E637" s="147">
        <v>7</v>
      </c>
      <c r="F637" s="148">
        <v>45645</v>
      </c>
      <c r="G637" s="203">
        <v>45650</v>
      </c>
      <c r="H637" s="149">
        <v>120000000000</v>
      </c>
      <c r="I637" s="165">
        <v>3.5000000000000004</v>
      </c>
      <c r="J637" s="171">
        <v>120000000000</v>
      </c>
      <c r="K637" s="156">
        <v>3.5000000000000004</v>
      </c>
      <c r="L637" s="156">
        <v>3.5000000000000004</v>
      </c>
      <c r="M637" s="149">
        <v>120000000000</v>
      </c>
      <c r="N637" s="156">
        <v>3.5000000000000004</v>
      </c>
    </row>
    <row r="638" spans="1:14" x14ac:dyDescent="0.25">
      <c r="A638" s="196" t="s">
        <v>412</v>
      </c>
      <c r="B638" s="148">
        <v>45643</v>
      </c>
      <c r="C638" s="52" t="s">
        <v>464</v>
      </c>
      <c r="D638" s="52" t="s">
        <v>35</v>
      </c>
      <c r="E638" s="147">
        <v>91</v>
      </c>
      <c r="F638" s="148">
        <v>45645</v>
      </c>
      <c r="G638" s="203">
        <v>45734</v>
      </c>
      <c r="H638" s="149">
        <v>50000000000</v>
      </c>
      <c r="I638" s="163">
        <v>3.75</v>
      </c>
      <c r="J638" s="171">
        <v>65000000000</v>
      </c>
      <c r="K638" s="150">
        <v>4.1900000000000004</v>
      </c>
      <c r="L638" s="150">
        <v>4.1900000000000004</v>
      </c>
      <c r="M638" s="149">
        <v>50000000000</v>
      </c>
      <c r="N638" s="150">
        <v>4.1900000000000004</v>
      </c>
    </row>
    <row r="639" spans="1:14" x14ac:dyDescent="0.25">
      <c r="A639" s="196" t="s">
        <v>412</v>
      </c>
      <c r="B639" s="148">
        <v>45643</v>
      </c>
      <c r="C639" s="52" t="s">
        <v>464</v>
      </c>
      <c r="D639" s="52" t="s">
        <v>35</v>
      </c>
      <c r="E639" s="147">
        <v>182</v>
      </c>
      <c r="F639" s="148">
        <v>45645</v>
      </c>
      <c r="G639" s="203">
        <v>45825</v>
      </c>
      <c r="H639" s="149">
        <v>25000000000</v>
      </c>
      <c r="I639" s="163">
        <v>4</v>
      </c>
      <c r="J639" s="171">
        <v>35000000000</v>
      </c>
      <c r="K639" s="150">
        <v>4.1900000000000004</v>
      </c>
      <c r="L639" s="150">
        <v>4.1900000000000004</v>
      </c>
      <c r="M639" s="149">
        <v>25000000000</v>
      </c>
      <c r="N639" s="150">
        <v>4.1900000000000004</v>
      </c>
    </row>
    <row r="640" spans="1:14" x14ac:dyDescent="0.25">
      <c r="A640" s="196" t="s">
        <v>412</v>
      </c>
      <c r="B640" s="148">
        <v>45643</v>
      </c>
      <c r="C640" s="52" t="s">
        <v>464</v>
      </c>
      <c r="D640" s="52" t="s">
        <v>35</v>
      </c>
      <c r="E640" s="147">
        <v>364</v>
      </c>
      <c r="F640" s="148">
        <v>45645</v>
      </c>
      <c r="G640" s="203">
        <v>46007</v>
      </c>
      <c r="H640" s="149">
        <v>5000000000</v>
      </c>
      <c r="I640" s="165">
        <v>4.25</v>
      </c>
      <c r="J640" s="172"/>
      <c r="K640" s="156"/>
      <c r="L640" s="156"/>
      <c r="M640" s="155"/>
      <c r="N640" s="156"/>
    </row>
    <row r="641" spans="1:14" x14ac:dyDescent="0.25">
      <c r="A641" s="196" t="s">
        <v>413</v>
      </c>
      <c r="B641" s="148">
        <v>45650</v>
      </c>
      <c r="C641" s="52" t="s">
        <v>464</v>
      </c>
      <c r="D641" s="52" t="s">
        <v>35</v>
      </c>
      <c r="E641" s="147">
        <v>7</v>
      </c>
      <c r="F641" s="148">
        <v>45652</v>
      </c>
      <c r="G641" s="203">
        <v>45657</v>
      </c>
      <c r="H641" s="149">
        <v>125000000000</v>
      </c>
      <c r="I641" s="165">
        <v>3.5000000000000004</v>
      </c>
      <c r="J641" s="171">
        <v>125000000000</v>
      </c>
      <c r="K641" s="156">
        <v>3.5000000000000004</v>
      </c>
      <c r="L641" s="156">
        <v>3.5000000000000004</v>
      </c>
      <c r="M641" s="149">
        <v>125000000000</v>
      </c>
      <c r="N641" s="156">
        <v>3.5000000000000004</v>
      </c>
    </row>
    <row r="642" spans="1:14" x14ac:dyDescent="0.25">
      <c r="A642" s="196" t="s">
        <v>413</v>
      </c>
      <c r="B642" s="148">
        <v>45650</v>
      </c>
      <c r="C642" s="52" t="s">
        <v>464</v>
      </c>
      <c r="D642" s="52" t="s">
        <v>35</v>
      </c>
      <c r="E642" s="147">
        <v>91</v>
      </c>
      <c r="F642" s="148">
        <v>45652</v>
      </c>
      <c r="G642" s="203">
        <v>45741</v>
      </c>
      <c r="H642" s="149">
        <v>50000000000</v>
      </c>
      <c r="I642" s="163">
        <v>3.75</v>
      </c>
      <c r="J642" s="171">
        <v>58000000000</v>
      </c>
      <c r="K642" s="150">
        <v>4.25</v>
      </c>
      <c r="L642" s="150">
        <v>4.3499999999999996</v>
      </c>
      <c r="M642" s="149">
        <v>50000000000</v>
      </c>
      <c r="N642" s="150">
        <v>4.25</v>
      </c>
    </row>
    <row r="643" spans="1:14" x14ac:dyDescent="0.25">
      <c r="A643" s="196" t="s">
        <v>413</v>
      </c>
      <c r="B643" s="148">
        <v>45650</v>
      </c>
      <c r="C643" s="52" t="s">
        <v>464</v>
      </c>
      <c r="D643" s="52" t="s">
        <v>35</v>
      </c>
      <c r="E643" s="147">
        <v>182</v>
      </c>
      <c r="F643" s="148">
        <v>45652</v>
      </c>
      <c r="G643" s="203">
        <v>45832</v>
      </c>
      <c r="H643" s="149">
        <v>25000000000</v>
      </c>
      <c r="I643" s="163">
        <v>4</v>
      </c>
      <c r="J643" s="171">
        <v>31000000000</v>
      </c>
      <c r="K643" s="150">
        <v>4.25</v>
      </c>
      <c r="L643" s="150">
        <v>4.3</v>
      </c>
      <c r="M643" s="149">
        <v>25000000000</v>
      </c>
      <c r="N643" s="150">
        <v>4.25</v>
      </c>
    </row>
    <row r="644" spans="1:14" x14ac:dyDescent="0.25">
      <c r="A644" s="196" t="s">
        <v>414</v>
      </c>
      <c r="B644" s="148">
        <v>45657</v>
      </c>
      <c r="C644" s="52" t="s">
        <v>464</v>
      </c>
      <c r="D644" s="52" t="s">
        <v>35</v>
      </c>
      <c r="E644" s="147">
        <v>7</v>
      </c>
      <c r="F644" s="148">
        <v>45659</v>
      </c>
      <c r="G644" s="203">
        <v>45664</v>
      </c>
      <c r="H644" s="149">
        <v>125000000000</v>
      </c>
      <c r="I644" s="165">
        <v>3.5000000000000004</v>
      </c>
      <c r="J644" s="171">
        <v>125000000000</v>
      </c>
      <c r="K644" s="156">
        <v>3.5000000000000004</v>
      </c>
      <c r="L644" s="156">
        <v>3.5000000000000004</v>
      </c>
      <c r="M644" s="149">
        <v>125000000000</v>
      </c>
      <c r="N644" s="156">
        <v>3.5000000000000004</v>
      </c>
    </row>
    <row r="645" spans="1:14" x14ac:dyDescent="0.25">
      <c r="A645" s="196" t="s">
        <v>414</v>
      </c>
      <c r="B645" s="148">
        <v>45657</v>
      </c>
      <c r="C645" s="52" t="s">
        <v>464</v>
      </c>
      <c r="D645" s="52" t="s">
        <v>35</v>
      </c>
      <c r="E645" s="147">
        <v>91</v>
      </c>
      <c r="F645" s="148">
        <v>45659</v>
      </c>
      <c r="G645" s="203">
        <v>45748</v>
      </c>
      <c r="H645" s="149">
        <v>50000000000</v>
      </c>
      <c r="I645" s="163">
        <v>3.75</v>
      </c>
      <c r="J645" s="171">
        <v>45000000000</v>
      </c>
      <c r="K645" s="150">
        <v>4.29</v>
      </c>
      <c r="L645" s="150">
        <v>4.29</v>
      </c>
      <c r="M645" s="149">
        <v>45000000000</v>
      </c>
      <c r="N645" s="150">
        <v>4.29</v>
      </c>
    </row>
    <row r="646" spans="1:14" x14ac:dyDescent="0.25">
      <c r="A646" s="196" t="s">
        <v>414</v>
      </c>
      <c r="B646" s="148">
        <v>45657</v>
      </c>
      <c r="C646" s="52" t="s">
        <v>464</v>
      </c>
      <c r="D646" s="52" t="s">
        <v>35</v>
      </c>
      <c r="E646" s="147">
        <v>182</v>
      </c>
      <c r="F646" s="148">
        <v>45659</v>
      </c>
      <c r="G646" s="203">
        <v>45839</v>
      </c>
      <c r="H646" s="149">
        <v>25000000000</v>
      </c>
      <c r="I646" s="163">
        <v>4</v>
      </c>
      <c r="J646" s="171">
        <v>20000000000</v>
      </c>
      <c r="K646" s="150">
        <v>4.29</v>
      </c>
      <c r="L646" s="150">
        <v>4.29</v>
      </c>
      <c r="M646" s="149">
        <v>20000000000</v>
      </c>
      <c r="N646" s="150">
        <v>4.29</v>
      </c>
    </row>
    <row r="647" spans="1:14" x14ac:dyDescent="0.25">
      <c r="A647" s="196" t="s">
        <v>415</v>
      </c>
      <c r="B647" s="148">
        <v>45663</v>
      </c>
      <c r="C647" s="52" t="s">
        <v>464</v>
      </c>
      <c r="D647" s="52" t="s">
        <v>35</v>
      </c>
      <c r="E647" s="147">
        <v>7</v>
      </c>
      <c r="F647" s="148">
        <v>45665</v>
      </c>
      <c r="G647" s="203">
        <v>45670</v>
      </c>
      <c r="H647" s="149">
        <v>125000000000</v>
      </c>
      <c r="I647" s="165">
        <v>3.5000000000000004</v>
      </c>
      <c r="J647" s="171">
        <v>125000000000</v>
      </c>
      <c r="K647" s="156">
        <v>3.5000000000000004</v>
      </c>
      <c r="L647" s="156">
        <v>3.5000000000000004</v>
      </c>
      <c r="M647" s="149">
        <v>125000000000</v>
      </c>
      <c r="N647" s="156">
        <v>3.5000000000000004</v>
      </c>
    </row>
    <row r="648" spans="1:14" x14ac:dyDescent="0.25">
      <c r="A648" s="196" t="s">
        <v>415</v>
      </c>
      <c r="B648" s="148">
        <v>45663</v>
      </c>
      <c r="C648" s="52" t="s">
        <v>464</v>
      </c>
      <c r="D648" s="52" t="s">
        <v>35</v>
      </c>
      <c r="E648" s="147">
        <v>91</v>
      </c>
      <c r="F648" s="148">
        <v>45665</v>
      </c>
      <c r="G648" s="203">
        <v>45754</v>
      </c>
      <c r="H648" s="149">
        <v>50000000000</v>
      </c>
      <c r="I648" s="163">
        <v>3.75</v>
      </c>
      <c r="J648" s="171">
        <v>45000000000</v>
      </c>
      <c r="K648" s="150">
        <v>3.7900000000000005</v>
      </c>
      <c r="L648" s="150">
        <v>3.7900000000000005</v>
      </c>
      <c r="M648" s="149">
        <v>45000000000</v>
      </c>
      <c r="N648" s="150">
        <v>3.7900000000000005</v>
      </c>
    </row>
    <row r="649" spans="1:14" x14ac:dyDescent="0.25">
      <c r="A649" s="196" t="s">
        <v>415</v>
      </c>
      <c r="B649" s="148">
        <v>45663</v>
      </c>
      <c r="C649" s="52" t="s">
        <v>464</v>
      </c>
      <c r="D649" s="52" t="s">
        <v>35</v>
      </c>
      <c r="E649" s="147">
        <v>182</v>
      </c>
      <c r="F649" s="148">
        <v>45665</v>
      </c>
      <c r="G649" s="203">
        <v>45845</v>
      </c>
      <c r="H649" s="149">
        <v>25000000000</v>
      </c>
      <c r="I649" s="163">
        <v>4</v>
      </c>
      <c r="J649" s="171">
        <v>20000000000</v>
      </c>
      <c r="K649" s="150">
        <v>4.09</v>
      </c>
      <c r="L649" s="150">
        <v>4.09</v>
      </c>
      <c r="M649" s="149">
        <v>20000000000</v>
      </c>
      <c r="N649" s="150">
        <v>4.09</v>
      </c>
    </row>
    <row r="650" spans="1:14" x14ac:dyDescent="0.25">
      <c r="A650" s="196" t="s">
        <v>416</v>
      </c>
      <c r="B650" s="148">
        <v>45671</v>
      </c>
      <c r="C650" s="52" t="s">
        <v>464</v>
      </c>
      <c r="D650" s="52" t="s">
        <v>35</v>
      </c>
      <c r="E650" s="147">
        <v>7</v>
      </c>
      <c r="F650" s="148">
        <v>45673</v>
      </c>
      <c r="G650" s="203">
        <v>45678</v>
      </c>
      <c r="H650" s="149">
        <v>125000000000</v>
      </c>
      <c r="I650" s="165">
        <v>3.5000000000000004</v>
      </c>
      <c r="J650" s="171">
        <v>80000000000</v>
      </c>
      <c r="K650" s="156">
        <v>3.5000000000000004</v>
      </c>
      <c r="L650" s="156">
        <v>3.5000000000000004</v>
      </c>
      <c r="M650" s="149">
        <v>80000000000</v>
      </c>
      <c r="N650" s="156">
        <v>3.5000000000000004</v>
      </c>
    </row>
    <row r="651" spans="1:14" x14ac:dyDescent="0.25">
      <c r="A651" s="196" t="s">
        <v>416</v>
      </c>
      <c r="B651" s="148">
        <v>45671</v>
      </c>
      <c r="C651" s="52" t="s">
        <v>464</v>
      </c>
      <c r="D651" s="52" t="s">
        <v>35</v>
      </c>
      <c r="E651" s="147">
        <v>91</v>
      </c>
      <c r="F651" s="148">
        <v>45673</v>
      </c>
      <c r="G651" s="203">
        <v>45762</v>
      </c>
      <c r="H651" s="149">
        <v>50000000000</v>
      </c>
      <c r="I651" s="163">
        <v>3.75</v>
      </c>
      <c r="J651" s="171">
        <v>45000000000</v>
      </c>
      <c r="K651" s="150">
        <v>3.8899999999999997</v>
      </c>
      <c r="L651" s="150">
        <v>3.8899999999999997</v>
      </c>
      <c r="M651" s="149">
        <v>45000000000</v>
      </c>
      <c r="N651" s="150">
        <v>3.8899999999999997</v>
      </c>
    </row>
    <row r="652" spans="1:14" x14ac:dyDescent="0.25">
      <c r="A652" s="196" t="s">
        <v>416</v>
      </c>
      <c r="B652" s="148">
        <v>45671</v>
      </c>
      <c r="C652" s="52" t="s">
        <v>464</v>
      </c>
      <c r="D652" s="52" t="s">
        <v>35</v>
      </c>
      <c r="E652" s="147">
        <v>182</v>
      </c>
      <c r="F652" s="148">
        <v>45673</v>
      </c>
      <c r="G652" s="203">
        <v>45853</v>
      </c>
      <c r="H652" s="149">
        <v>25000000000</v>
      </c>
      <c r="I652" s="163">
        <v>4</v>
      </c>
      <c r="J652" s="171">
        <v>20000000000</v>
      </c>
      <c r="K652" s="150">
        <v>4.1900000000000004</v>
      </c>
      <c r="L652" s="150">
        <v>4.1900000000000004</v>
      </c>
      <c r="M652" s="149">
        <v>20000000000</v>
      </c>
      <c r="N652" s="150">
        <v>4.1900000000000004</v>
      </c>
    </row>
    <row r="653" spans="1:14" x14ac:dyDescent="0.25">
      <c r="A653" s="196" t="s">
        <v>417</v>
      </c>
      <c r="B653" s="148">
        <v>45678</v>
      </c>
      <c r="C653" s="52" t="s">
        <v>464</v>
      </c>
      <c r="D653" s="52" t="s">
        <v>35</v>
      </c>
      <c r="E653" s="147">
        <v>7</v>
      </c>
      <c r="F653" s="148">
        <v>45680</v>
      </c>
      <c r="G653" s="203">
        <v>45685</v>
      </c>
      <c r="H653" s="149">
        <v>125000000000</v>
      </c>
      <c r="I653" s="165">
        <v>3.5000000000000004</v>
      </c>
      <c r="J653" s="171">
        <v>100000000000</v>
      </c>
      <c r="K653" s="156">
        <v>3.5000000000000004</v>
      </c>
      <c r="L653" s="156">
        <v>3.5000000000000004</v>
      </c>
      <c r="M653" s="149">
        <v>100000000000</v>
      </c>
      <c r="N653" s="156">
        <v>3.5000000000000004</v>
      </c>
    </row>
    <row r="654" spans="1:14" x14ac:dyDescent="0.25">
      <c r="A654" s="196" t="s">
        <v>417</v>
      </c>
      <c r="B654" s="148">
        <v>45678</v>
      </c>
      <c r="C654" s="52" t="s">
        <v>464</v>
      </c>
      <c r="D654" s="52" t="s">
        <v>35</v>
      </c>
      <c r="E654" s="147">
        <v>91</v>
      </c>
      <c r="F654" s="148">
        <v>45680</v>
      </c>
      <c r="G654" s="203">
        <v>45769</v>
      </c>
      <c r="H654" s="149">
        <v>50000000000</v>
      </c>
      <c r="I654" s="163">
        <v>3.75</v>
      </c>
      <c r="J654" s="171">
        <v>45000000000</v>
      </c>
      <c r="K654" s="150">
        <v>3.7900000000000005</v>
      </c>
      <c r="L654" s="150">
        <v>3.7900000000000005</v>
      </c>
      <c r="M654" s="149">
        <v>45000000000</v>
      </c>
      <c r="N654" s="150">
        <v>3.7900000000000005</v>
      </c>
    </row>
    <row r="655" spans="1:14" x14ac:dyDescent="0.25">
      <c r="A655" s="196" t="s">
        <v>417</v>
      </c>
      <c r="B655" s="148">
        <v>45678</v>
      </c>
      <c r="C655" s="52" t="s">
        <v>464</v>
      </c>
      <c r="D655" s="52" t="s">
        <v>35</v>
      </c>
      <c r="E655" s="147">
        <v>182</v>
      </c>
      <c r="F655" s="148">
        <v>45680</v>
      </c>
      <c r="G655" s="203">
        <v>45860</v>
      </c>
      <c r="H655" s="149">
        <v>25000000000</v>
      </c>
      <c r="I655" s="163">
        <v>4</v>
      </c>
      <c r="J655" s="171">
        <v>25000000000</v>
      </c>
      <c r="K655" s="150">
        <v>4.09</v>
      </c>
      <c r="L655" s="150">
        <v>4.09</v>
      </c>
      <c r="M655" s="149">
        <v>25000000000</v>
      </c>
      <c r="N655" s="150">
        <v>4.09</v>
      </c>
    </row>
    <row r="656" spans="1:14" x14ac:dyDescent="0.25">
      <c r="A656" s="196" t="s">
        <v>418</v>
      </c>
      <c r="B656" s="148">
        <v>45685</v>
      </c>
      <c r="C656" s="52" t="s">
        <v>464</v>
      </c>
      <c r="D656" s="52" t="s">
        <v>35</v>
      </c>
      <c r="E656" s="147">
        <v>7</v>
      </c>
      <c r="F656" s="148">
        <v>45687</v>
      </c>
      <c r="G656" s="203">
        <v>45692</v>
      </c>
      <c r="H656" s="149">
        <v>125000000000</v>
      </c>
      <c r="I656" s="165">
        <v>3.5000000000000004</v>
      </c>
      <c r="J656" s="171">
        <v>70000000000</v>
      </c>
      <c r="K656" s="156">
        <v>3.5000000000000004</v>
      </c>
      <c r="L656" s="156">
        <v>3.5000000000000004</v>
      </c>
      <c r="M656" s="149">
        <v>70000000000</v>
      </c>
      <c r="N656" s="156">
        <v>3.5000000000000004</v>
      </c>
    </row>
    <row r="657" spans="1:14" x14ac:dyDescent="0.25">
      <c r="A657" s="196" t="s">
        <v>418</v>
      </c>
      <c r="B657" s="148">
        <v>45685</v>
      </c>
      <c r="C657" s="52" t="s">
        <v>464</v>
      </c>
      <c r="D657" s="52" t="s">
        <v>35</v>
      </c>
      <c r="E657" s="147">
        <v>91</v>
      </c>
      <c r="F657" s="148">
        <v>45687</v>
      </c>
      <c r="G657" s="203">
        <v>45776</v>
      </c>
      <c r="H657" s="149">
        <v>50000000000</v>
      </c>
      <c r="I657" s="163">
        <v>3.75</v>
      </c>
      <c r="J657" s="171">
        <v>50000000000</v>
      </c>
      <c r="K657" s="150">
        <v>3.7600000000000002</v>
      </c>
      <c r="L657" s="150">
        <v>3.7600000000000002</v>
      </c>
      <c r="M657" s="149">
        <v>50000000000</v>
      </c>
      <c r="N657" s="150">
        <v>3.7600000000000002</v>
      </c>
    </row>
    <row r="658" spans="1:14" x14ac:dyDescent="0.25">
      <c r="A658" s="196" t="s">
        <v>418</v>
      </c>
      <c r="B658" s="148">
        <v>45685</v>
      </c>
      <c r="C658" s="52" t="s">
        <v>464</v>
      </c>
      <c r="D658" s="52" t="s">
        <v>35</v>
      </c>
      <c r="E658" s="147">
        <v>182</v>
      </c>
      <c r="F658" s="148">
        <v>45687</v>
      </c>
      <c r="G658" s="203">
        <v>45867</v>
      </c>
      <c r="H658" s="149">
        <v>25000000000</v>
      </c>
      <c r="I658" s="163">
        <v>4</v>
      </c>
      <c r="J658" s="171">
        <v>25000000000</v>
      </c>
      <c r="K658" s="150">
        <v>4.01</v>
      </c>
      <c r="L658" s="150">
        <v>4.01</v>
      </c>
      <c r="M658" s="149">
        <v>25000000000</v>
      </c>
      <c r="N658" s="150">
        <v>4.01</v>
      </c>
    </row>
    <row r="659" spans="1:14" x14ac:dyDescent="0.25">
      <c r="A659" s="196" t="s">
        <v>419</v>
      </c>
      <c r="B659" s="148">
        <v>45692</v>
      </c>
      <c r="C659" s="52" t="s">
        <v>464</v>
      </c>
      <c r="D659" s="52" t="s">
        <v>35</v>
      </c>
      <c r="E659" s="147">
        <v>7</v>
      </c>
      <c r="F659" s="148">
        <v>45694</v>
      </c>
      <c r="G659" s="203">
        <v>45699</v>
      </c>
      <c r="H659" s="149">
        <v>125000000000</v>
      </c>
      <c r="I659" s="165">
        <v>3.5000000000000004</v>
      </c>
      <c r="J659" s="171">
        <v>50000000000</v>
      </c>
      <c r="K659" s="156">
        <v>3.5000000000000004</v>
      </c>
      <c r="L659" s="156">
        <v>3.5000000000000004</v>
      </c>
      <c r="M659" s="149">
        <v>50000000000</v>
      </c>
      <c r="N659" s="156">
        <v>3.5000000000000004</v>
      </c>
    </row>
    <row r="660" spans="1:14" x14ac:dyDescent="0.25">
      <c r="A660" s="196" t="s">
        <v>419</v>
      </c>
      <c r="B660" s="148">
        <v>45692</v>
      </c>
      <c r="C660" s="52" t="s">
        <v>464</v>
      </c>
      <c r="D660" s="52" t="s">
        <v>35</v>
      </c>
      <c r="E660" s="147">
        <v>91</v>
      </c>
      <c r="F660" s="148">
        <v>45694</v>
      </c>
      <c r="G660" s="203">
        <v>45783</v>
      </c>
      <c r="H660" s="149">
        <v>50000000000</v>
      </c>
      <c r="I660" s="163">
        <v>3.75</v>
      </c>
      <c r="J660" s="171">
        <v>50000000000</v>
      </c>
      <c r="K660" s="150">
        <v>3.7600000000000002</v>
      </c>
      <c r="L660" s="150">
        <v>3.7600000000000002</v>
      </c>
      <c r="M660" s="149">
        <v>50000000000</v>
      </c>
      <c r="N660" s="150">
        <v>3.7600000000000002</v>
      </c>
    </row>
    <row r="661" spans="1:14" x14ac:dyDescent="0.25">
      <c r="A661" s="196" t="s">
        <v>419</v>
      </c>
      <c r="B661" s="148">
        <v>45692</v>
      </c>
      <c r="C661" s="52" t="s">
        <v>464</v>
      </c>
      <c r="D661" s="52" t="s">
        <v>35</v>
      </c>
      <c r="E661" s="147">
        <v>182</v>
      </c>
      <c r="F661" s="148">
        <v>45694</v>
      </c>
      <c r="G661" s="203">
        <v>45874</v>
      </c>
      <c r="H661" s="149">
        <v>25000000000</v>
      </c>
      <c r="I661" s="163">
        <v>4</v>
      </c>
      <c r="J661" s="171">
        <v>25000000000</v>
      </c>
      <c r="K661" s="150">
        <v>4.01</v>
      </c>
      <c r="L661" s="150">
        <v>4.01</v>
      </c>
      <c r="M661" s="149">
        <v>25000000000</v>
      </c>
      <c r="N661" s="150">
        <v>4.01</v>
      </c>
    </row>
    <row r="662" spans="1:14" x14ac:dyDescent="0.25">
      <c r="A662" s="196" t="s">
        <v>420</v>
      </c>
      <c r="B662" s="148">
        <v>45699</v>
      </c>
      <c r="C662" s="52" t="s">
        <v>464</v>
      </c>
      <c r="D662" s="52" t="s">
        <v>35</v>
      </c>
      <c r="E662" s="147">
        <v>7</v>
      </c>
      <c r="F662" s="148">
        <v>45701</v>
      </c>
      <c r="G662" s="203">
        <v>45706</v>
      </c>
      <c r="H662" s="149">
        <v>125000000000</v>
      </c>
      <c r="I662" s="165">
        <v>3.5000000000000004</v>
      </c>
      <c r="J662" s="172"/>
      <c r="K662" s="156"/>
      <c r="L662" s="156"/>
      <c r="M662" s="155"/>
      <c r="N662" s="156"/>
    </row>
    <row r="663" spans="1:14" x14ac:dyDescent="0.25">
      <c r="A663" s="196" t="s">
        <v>420</v>
      </c>
      <c r="B663" s="148">
        <v>45699</v>
      </c>
      <c r="C663" s="52" t="s">
        <v>464</v>
      </c>
      <c r="D663" s="52" t="s">
        <v>35</v>
      </c>
      <c r="E663" s="147">
        <v>91</v>
      </c>
      <c r="F663" s="148">
        <v>45701</v>
      </c>
      <c r="G663" s="203">
        <v>45790</v>
      </c>
      <c r="H663" s="149">
        <v>75000000000</v>
      </c>
      <c r="I663" s="163">
        <v>3.75</v>
      </c>
      <c r="J663" s="171">
        <v>75000000000</v>
      </c>
      <c r="K663" s="150">
        <v>3.7900000000000005</v>
      </c>
      <c r="L663" s="150">
        <v>3.7900000000000005</v>
      </c>
      <c r="M663" s="149">
        <v>75000000000</v>
      </c>
      <c r="N663" s="150">
        <v>3.7900000000000005</v>
      </c>
    </row>
    <row r="664" spans="1:14" x14ac:dyDescent="0.25">
      <c r="A664" s="196" t="s">
        <v>420</v>
      </c>
      <c r="B664" s="148">
        <v>45699</v>
      </c>
      <c r="C664" s="52" t="s">
        <v>464</v>
      </c>
      <c r="D664" s="52" t="s">
        <v>35</v>
      </c>
      <c r="E664" s="147">
        <v>182</v>
      </c>
      <c r="F664" s="148">
        <v>45701</v>
      </c>
      <c r="G664" s="203">
        <v>45881</v>
      </c>
      <c r="H664" s="149">
        <v>50000000000</v>
      </c>
      <c r="I664" s="163">
        <v>4</v>
      </c>
      <c r="J664" s="171">
        <v>50000000000</v>
      </c>
      <c r="K664" s="150">
        <v>4.09</v>
      </c>
      <c r="L664" s="150">
        <v>4.09</v>
      </c>
      <c r="M664" s="149">
        <v>50000000000</v>
      </c>
      <c r="N664" s="150">
        <v>4.09</v>
      </c>
    </row>
    <row r="665" spans="1:14" x14ac:dyDescent="0.25">
      <c r="A665" s="196" t="s">
        <v>421</v>
      </c>
      <c r="B665" s="148">
        <v>45706</v>
      </c>
      <c r="C665" s="52" t="s">
        <v>464</v>
      </c>
      <c r="D665" s="52" t="s">
        <v>35</v>
      </c>
      <c r="E665" s="147">
        <v>7</v>
      </c>
      <c r="F665" s="148">
        <v>45708</v>
      </c>
      <c r="G665" s="203">
        <v>45713</v>
      </c>
      <c r="H665" s="149">
        <v>125000000000</v>
      </c>
      <c r="I665" s="165">
        <v>3.5000000000000004</v>
      </c>
      <c r="J665" s="172"/>
      <c r="K665" s="156"/>
      <c r="L665" s="156"/>
      <c r="M665" s="155"/>
      <c r="N665" s="156"/>
    </row>
    <row r="666" spans="1:14" x14ac:dyDescent="0.25">
      <c r="A666" s="196" t="s">
        <v>421</v>
      </c>
      <c r="B666" s="148">
        <v>45706</v>
      </c>
      <c r="C666" s="52" t="s">
        <v>464</v>
      </c>
      <c r="D666" s="52" t="s">
        <v>35</v>
      </c>
      <c r="E666" s="147">
        <v>91</v>
      </c>
      <c r="F666" s="148">
        <v>45708</v>
      </c>
      <c r="G666" s="203">
        <v>45797</v>
      </c>
      <c r="H666" s="149">
        <v>75000000000</v>
      </c>
      <c r="I666" s="163">
        <v>3.75</v>
      </c>
      <c r="J666" s="171">
        <v>23000000000</v>
      </c>
      <c r="K666" s="150">
        <v>3.85</v>
      </c>
      <c r="L666" s="150">
        <v>3.85</v>
      </c>
      <c r="M666" s="149">
        <v>23000000000</v>
      </c>
      <c r="N666" s="150">
        <v>3.85</v>
      </c>
    </row>
    <row r="667" spans="1:14" x14ac:dyDescent="0.25">
      <c r="A667" s="196" t="s">
        <v>421</v>
      </c>
      <c r="B667" s="148">
        <v>45706</v>
      </c>
      <c r="C667" s="52" t="s">
        <v>464</v>
      </c>
      <c r="D667" s="52" t="s">
        <v>35</v>
      </c>
      <c r="E667" s="147">
        <v>182</v>
      </c>
      <c r="F667" s="148">
        <v>45708</v>
      </c>
      <c r="G667" s="203">
        <v>45888</v>
      </c>
      <c r="H667" s="149">
        <v>50000000000</v>
      </c>
      <c r="I667" s="163">
        <v>4</v>
      </c>
      <c r="J667" s="171">
        <v>69000000000</v>
      </c>
      <c r="K667" s="150">
        <v>4</v>
      </c>
      <c r="L667" s="150">
        <v>4.1000000000000005</v>
      </c>
      <c r="M667" s="149">
        <v>50000000000</v>
      </c>
      <c r="N667" s="150">
        <v>4</v>
      </c>
    </row>
    <row r="668" spans="1:14" x14ac:dyDescent="0.25">
      <c r="A668" s="196" t="s">
        <v>422</v>
      </c>
      <c r="B668" s="148">
        <v>45713</v>
      </c>
      <c r="C668" s="52" t="s">
        <v>464</v>
      </c>
      <c r="D668" s="52" t="s">
        <v>35</v>
      </c>
      <c r="E668" s="147">
        <v>7</v>
      </c>
      <c r="F668" s="148">
        <v>45715</v>
      </c>
      <c r="G668" s="203">
        <v>45720</v>
      </c>
      <c r="H668" s="149">
        <v>125000000000</v>
      </c>
      <c r="I668" s="165">
        <v>3.5000000000000004</v>
      </c>
      <c r="J668" s="172"/>
      <c r="K668" s="156"/>
      <c r="L668" s="156"/>
      <c r="M668" s="155"/>
      <c r="N668" s="156"/>
    </row>
    <row r="669" spans="1:14" x14ac:dyDescent="0.25">
      <c r="A669" s="196" t="s">
        <v>422</v>
      </c>
      <c r="B669" s="148">
        <v>45713</v>
      </c>
      <c r="C669" s="52" t="s">
        <v>464</v>
      </c>
      <c r="D669" s="52" t="s">
        <v>35</v>
      </c>
      <c r="E669" s="147">
        <v>91</v>
      </c>
      <c r="F669" s="148">
        <v>45715</v>
      </c>
      <c r="G669" s="203">
        <v>45804</v>
      </c>
      <c r="H669" s="149">
        <v>75000000000</v>
      </c>
      <c r="I669" s="163">
        <v>3.75</v>
      </c>
      <c r="J669" s="171">
        <v>75000000000</v>
      </c>
      <c r="K669" s="150">
        <v>3.7900000000000005</v>
      </c>
      <c r="L669" s="150">
        <v>3.7900000000000005</v>
      </c>
      <c r="M669" s="149">
        <v>75000000000</v>
      </c>
      <c r="N669" s="150">
        <v>3.7900000000000005</v>
      </c>
    </row>
    <row r="670" spans="1:14" x14ac:dyDescent="0.25">
      <c r="A670" s="196" t="s">
        <v>422</v>
      </c>
      <c r="B670" s="148">
        <v>45713</v>
      </c>
      <c r="C670" s="52" t="s">
        <v>464</v>
      </c>
      <c r="D670" s="52" t="s">
        <v>35</v>
      </c>
      <c r="E670" s="147">
        <v>182</v>
      </c>
      <c r="F670" s="148">
        <v>45715</v>
      </c>
      <c r="G670" s="203">
        <v>45895</v>
      </c>
      <c r="H670" s="149">
        <v>50000000000</v>
      </c>
      <c r="I670" s="163">
        <v>4</v>
      </c>
      <c r="J670" s="171">
        <v>58000000000</v>
      </c>
      <c r="K670" s="150">
        <v>4.09</v>
      </c>
      <c r="L670" s="150">
        <v>4.1000000000000005</v>
      </c>
      <c r="M670" s="149">
        <v>50000000000</v>
      </c>
      <c r="N670" s="150">
        <v>4.09</v>
      </c>
    </row>
    <row r="671" spans="1:14" x14ac:dyDescent="0.25">
      <c r="A671" s="196" t="s">
        <v>423</v>
      </c>
      <c r="B671" s="148">
        <v>45722</v>
      </c>
      <c r="C671" s="52" t="s">
        <v>464</v>
      </c>
      <c r="D671" s="52" t="s">
        <v>35</v>
      </c>
      <c r="E671" s="147">
        <v>7</v>
      </c>
      <c r="F671" s="148">
        <v>45722</v>
      </c>
      <c r="G671" s="203">
        <v>45729</v>
      </c>
      <c r="H671" s="149">
        <v>125000000000</v>
      </c>
      <c r="I671" s="165">
        <v>3.5000000000000004</v>
      </c>
      <c r="J671" s="172"/>
      <c r="K671" s="156"/>
      <c r="L671" s="156"/>
      <c r="M671" s="155"/>
      <c r="N671" s="156"/>
    </row>
    <row r="672" spans="1:14" x14ac:dyDescent="0.25">
      <c r="A672" s="196" t="s">
        <v>423</v>
      </c>
      <c r="B672" s="148">
        <v>45722</v>
      </c>
      <c r="C672" s="52" t="s">
        <v>464</v>
      </c>
      <c r="D672" s="52" t="s">
        <v>35</v>
      </c>
      <c r="E672" s="147">
        <v>91</v>
      </c>
      <c r="F672" s="148">
        <v>45722</v>
      </c>
      <c r="G672" s="203">
        <v>45813</v>
      </c>
      <c r="H672" s="149">
        <v>50000000000</v>
      </c>
      <c r="I672" s="163">
        <v>3.75</v>
      </c>
      <c r="J672" s="171">
        <v>50000000000</v>
      </c>
      <c r="K672" s="150">
        <v>3.7900000000000005</v>
      </c>
      <c r="L672" s="150">
        <v>3.7900000000000005</v>
      </c>
      <c r="M672" s="149">
        <v>50000000000</v>
      </c>
      <c r="N672" s="150">
        <v>3.7900000000000005</v>
      </c>
    </row>
    <row r="673" spans="1:14" x14ac:dyDescent="0.25">
      <c r="A673" s="196" t="s">
        <v>423</v>
      </c>
      <c r="B673" s="148">
        <v>45722</v>
      </c>
      <c r="C673" s="52" t="s">
        <v>464</v>
      </c>
      <c r="D673" s="52" t="s">
        <v>35</v>
      </c>
      <c r="E673" s="147">
        <v>182</v>
      </c>
      <c r="F673" s="148">
        <v>45722</v>
      </c>
      <c r="G673" s="203">
        <v>45904</v>
      </c>
      <c r="H673" s="149">
        <v>25000000000</v>
      </c>
      <c r="I673" s="163">
        <v>4</v>
      </c>
      <c r="J673" s="171">
        <v>25000000000</v>
      </c>
      <c r="K673" s="150">
        <v>4.12</v>
      </c>
      <c r="L673" s="150">
        <v>4.12</v>
      </c>
      <c r="M673" s="149">
        <v>25000000000</v>
      </c>
      <c r="N673" s="150">
        <v>4.12</v>
      </c>
    </row>
    <row r="674" spans="1:14" x14ac:dyDescent="0.25">
      <c r="A674" s="196" t="s">
        <v>424</v>
      </c>
      <c r="B674" s="148">
        <v>45729</v>
      </c>
      <c r="C674" s="52" t="s">
        <v>464</v>
      </c>
      <c r="D674" s="52" t="s">
        <v>35</v>
      </c>
      <c r="E674" s="147">
        <v>7</v>
      </c>
      <c r="F674" s="148">
        <v>45729</v>
      </c>
      <c r="G674" s="203">
        <v>45736</v>
      </c>
      <c r="H674" s="149">
        <v>125000000000</v>
      </c>
      <c r="I674" s="165">
        <v>3.5000000000000004</v>
      </c>
      <c r="J674" s="172"/>
      <c r="K674" s="156"/>
      <c r="L674" s="156"/>
      <c r="M674" s="155"/>
      <c r="N674" s="156"/>
    </row>
    <row r="675" spans="1:14" x14ac:dyDescent="0.25">
      <c r="A675" s="196" t="s">
        <v>424</v>
      </c>
      <c r="B675" s="148">
        <v>45729</v>
      </c>
      <c r="C675" s="52" t="s">
        <v>464</v>
      </c>
      <c r="D675" s="52" t="s">
        <v>35</v>
      </c>
      <c r="E675" s="147">
        <v>91</v>
      </c>
      <c r="F675" s="148">
        <v>45729</v>
      </c>
      <c r="G675" s="203">
        <v>45820</v>
      </c>
      <c r="H675" s="149">
        <v>50000000000</v>
      </c>
      <c r="I675" s="163">
        <v>3.75</v>
      </c>
      <c r="J675" s="171">
        <v>66000000000</v>
      </c>
      <c r="K675" s="150">
        <v>3.7900000000000005</v>
      </c>
      <c r="L675" s="150">
        <v>3.8</v>
      </c>
      <c r="M675" s="149">
        <v>50000000000</v>
      </c>
      <c r="N675" s="150">
        <v>3.7900000000000005</v>
      </c>
    </row>
    <row r="676" spans="1:14" x14ac:dyDescent="0.25">
      <c r="A676" s="196" t="s">
        <v>424</v>
      </c>
      <c r="B676" s="148">
        <v>45729</v>
      </c>
      <c r="C676" s="52" t="s">
        <v>464</v>
      </c>
      <c r="D676" s="52" t="s">
        <v>35</v>
      </c>
      <c r="E676" s="147">
        <v>182</v>
      </c>
      <c r="F676" s="148">
        <v>45729</v>
      </c>
      <c r="G676" s="203">
        <v>45911</v>
      </c>
      <c r="H676" s="149">
        <v>25000000000</v>
      </c>
      <c r="I676" s="163">
        <v>4</v>
      </c>
      <c r="J676" s="171">
        <v>25000000000</v>
      </c>
      <c r="K676" s="150">
        <v>4.09</v>
      </c>
      <c r="L676" s="150">
        <v>4.09</v>
      </c>
      <c r="M676" s="149">
        <v>25000000000</v>
      </c>
      <c r="N676" s="150">
        <v>4.09</v>
      </c>
    </row>
    <row r="677" spans="1:14" x14ac:dyDescent="0.25">
      <c r="A677" s="196" t="s">
        <v>425</v>
      </c>
      <c r="B677" s="148">
        <v>45736</v>
      </c>
      <c r="C677" s="52" t="s">
        <v>464</v>
      </c>
      <c r="D677" s="52" t="s">
        <v>35</v>
      </c>
      <c r="E677" s="147">
        <v>7</v>
      </c>
      <c r="F677" s="148">
        <v>45736</v>
      </c>
      <c r="G677" s="203">
        <v>45743</v>
      </c>
      <c r="H677" s="149">
        <v>175000000000</v>
      </c>
      <c r="I677" s="165">
        <v>3</v>
      </c>
      <c r="J677" s="172"/>
      <c r="K677" s="156"/>
      <c r="L677" s="156"/>
      <c r="M677" s="155"/>
      <c r="N677" s="156"/>
    </row>
    <row r="678" spans="1:14" x14ac:dyDescent="0.25">
      <c r="A678" s="196" t="s">
        <v>425</v>
      </c>
      <c r="B678" s="148">
        <v>45736</v>
      </c>
      <c r="C678" s="52" t="s">
        <v>464</v>
      </c>
      <c r="D678" s="52" t="s">
        <v>35</v>
      </c>
      <c r="E678" s="147">
        <v>91</v>
      </c>
      <c r="F678" s="148">
        <v>45736</v>
      </c>
      <c r="G678" s="203">
        <v>45827</v>
      </c>
      <c r="H678" s="149">
        <v>50000000000</v>
      </c>
      <c r="I678" s="163">
        <v>3.25</v>
      </c>
      <c r="J678" s="171">
        <v>50000000000</v>
      </c>
      <c r="K678" s="150">
        <v>3.7600000000000002</v>
      </c>
      <c r="L678" s="150">
        <v>3.7600000000000002</v>
      </c>
      <c r="M678" s="149">
        <v>50000000000</v>
      </c>
      <c r="N678" s="150">
        <v>3.7600000000000002</v>
      </c>
    </row>
    <row r="679" spans="1:14" x14ac:dyDescent="0.25">
      <c r="A679" s="196" t="s">
        <v>425</v>
      </c>
      <c r="B679" s="148">
        <v>45736</v>
      </c>
      <c r="C679" s="52" t="s">
        <v>464</v>
      </c>
      <c r="D679" s="52" t="s">
        <v>35</v>
      </c>
      <c r="E679" s="147">
        <v>182</v>
      </c>
      <c r="F679" s="148">
        <v>45736</v>
      </c>
      <c r="G679" s="203">
        <v>45918</v>
      </c>
      <c r="H679" s="149">
        <v>25000000000</v>
      </c>
      <c r="I679" s="163">
        <v>3.5000000000000004</v>
      </c>
      <c r="J679" s="171">
        <v>38000000000</v>
      </c>
      <c r="K679" s="150">
        <v>3.75</v>
      </c>
      <c r="L679" s="150">
        <v>4.01</v>
      </c>
      <c r="M679" s="149">
        <v>25000000000</v>
      </c>
      <c r="N679" s="150">
        <v>4.01</v>
      </c>
    </row>
    <row r="680" spans="1:14" x14ac:dyDescent="0.25">
      <c r="A680" s="196" t="s">
        <v>426</v>
      </c>
      <c r="B680" s="148">
        <v>45743</v>
      </c>
      <c r="C680" s="52" t="s">
        <v>464</v>
      </c>
      <c r="D680" s="52" t="s">
        <v>35</v>
      </c>
      <c r="E680" s="147">
        <v>7</v>
      </c>
      <c r="F680" s="148">
        <v>45743</v>
      </c>
      <c r="G680" s="203">
        <v>45750</v>
      </c>
      <c r="H680" s="149">
        <v>250000000000</v>
      </c>
      <c r="I680" s="165">
        <v>3</v>
      </c>
      <c r="J680" s="172"/>
      <c r="K680" s="156"/>
      <c r="L680" s="156"/>
      <c r="M680" s="155"/>
      <c r="N680" s="156"/>
    </row>
    <row r="681" spans="1:14" x14ac:dyDescent="0.25">
      <c r="A681" s="196" t="s">
        <v>426</v>
      </c>
      <c r="B681" s="148">
        <v>45743</v>
      </c>
      <c r="C681" s="52" t="s">
        <v>464</v>
      </c>
      <c r="D681" s="52" t="s">
        <v>35</v>
      </c>
      <c r="E681" s="147">
        <v>91</v>
      </c>
      <c r="F681" s="148">
        <v>45743</v>
      </c>
      <c r="G681" s="203">
        <v>45834</v>
      </c>
      <c r="H681" s="149">
        <v>50000000000</v>
      </c>
      <c r="I681" s="163">
        <v>3.25</v>
      </c>
      <c r="J681" s="171">
        <v>70000000000</v>
      </c>
      <c r="K681" s="150">
        <v>3.3000000000000003</v>
      </c>
      <c r="L681" s="150">
        <v>3.36</v>
      </c>
      <c r="M681" s="149">
        <v>50000000000</v>
      </c>
      <c r="N681" s="150">
        <v>3.36</v>
      </c>
    </row>
    <row r="682" spans="1:14" x14ac:dyDescent="0.25">
      <c r="A682" s="196" t="s">
        <v>426</v>
      </c>
      <c r="B682" s="148">
        <v>45743</v>
      </c>
      <c r="C682" s="52" t="s">
        <v>464</v>
      </c>
      <c r="D682" s="52" t="s">
        <v>35</v>
      </c>
      <c r="E682" s="147">
        <v>182</v>
      </c>
      <c r="F682" s="148">
        <v>45743</v>
      </c>
      <c r="G682" s="203">
        <v>45925</v>
      </c>
      <c r="H682" s="149">
        <v>25000000000</v>
      </c>
      <c r="I682" s="163">
        <v>3.5000000000000004</v>
      </c>
      <c r="J682" s="171">
        <v>27000000000</v>
      </c>
      <c r="K682" s="150">
        <v>3.55</v>
      </c>
      <c r="L682" s="150">
        <v>3.7600000000000002</v>
      </c>
      <c r="M682" s="149">
        <v>25000000000</v>
      </c>
      <c r="N682" s="150">
        <v>3.7600000000000002</v>
      </c>
    </row>
    <row r="683" spans="1:14" x14ac:dyDescent="0.25">
      <c r="A683" s="196" t="s">
        <v>427</v>
      </c>
      <c r="B683" s="148">
        <v>45750</v>
      </c>
      <c r="C683" s="52" t="s">
        <v>464</v>
      </c>
      <c r="D683" s="52" t="s">
        <v>35</v>
      </c>
      <c r="E683" s="147">
        <v>7</v>
      </c>
      <c r="F683" s="148">
        <v>45750</v>
      </c>
      <c r="G683" s="203">
        <v>45757</v>
      </c>
      <c r="H683" s="149">
        <v>250000000000</v>
      </c>
      <c r="I683" s="165">
        <v>3</v>
      </c>
      <c r="J683" s="171">
        <v>50000000000</v>
      </c>
      <c r="K683" s="156">
        <v>3</v>
      </c>
      <c r="L683" s="156">
        <v>3</v>
      </c>
      <c r="M683" s="149">
        <v>50000000000</v>
      </c>
      <c r="N683" s="156">
        <v>3</v>
      </c>
    </row>
    <row r="684" spans="1:14" x14ac:dyDescent="0.25">
      <c r="A684" s="196" t="s">
        <v>427</v>
      </c>
      <c r="B684" s="148">
        <v>45750</v>
      </c>
      <c r="C684" s="52" t="s">
        <v>464</v>
      </c>
      <c r="D684" s="52" t="s">
        <v>35</v>
      </c>
      <c r="E684" s="147">
        <v>91</v>
      </c>
      <c r="F684" s="148">
        <v>45750</v>
      </c>
      <c r="G684" s="203">
        <v>45841</v>
      </c>
      <c r="H684" s="149">
        <v>50000000000</v>
      </c>
      <c r="I684" s="163">
        <v>3.25</v>
      </c>
      <c r="J684" s="171">
        <v>50000000000</v>
      </c>
      <c r="K684" s="150">
        <v>3.3099999999999996</v>
      </c>
      <c r="L684" s="150">
        <v>3.3099999999999996</v>
      </c>
      <c r="M684" s="149">
        <v>50000000000</v>
      </c>
      <c r="N684" s="150">
        <v>3.3099999999999996</v>
      </c>
    </row>
    <row r="685" spans="1:14" x14ac:dyDescent="0.25">
      <c r="A685" s="196" t="s">
        <v>427</v>
      </c>
      <c r="B685" s="148">
        <v>45750</v>
      </c>
      <c r="C685" s="52" t="s">
        <v>464</v>
      </c>
      <c r="D685" s="52" t="s">
        <v>35</v>
      </c>
      <c r="E685" s="147">
        <v>182</v>
      </c>
      <c r="F685" s="148">
        <v>45750</v>
      </c>
      <c r="G685" s="203">
        <v>45932</v>
      </c>
      <c r="H685" s="149">
        <v>25000000000</v>
      </c>
      <c r="I685" s="163">
        <v>3.5000000000000004</v>
      </c>
      <c r="J685" s="172"/>
      <c r="K685" s="150"/>
      <c r="L685" s="150"/>
      <c r="M685" s="155"/>
      <c r="N685" s="150"/>
    </row>
    <row r="686" spans="1:14" x14ac:dyDescent="0.25">
      <c r="A686" s="196" t="s">
        <v>428</v>
      </c>
      <c r="B686" s="148">
        <v>45757</v>
      </c>
      <c r="C686" s="52" t="s">
        <v>464</v>
      </c>
      <c r="D686" s="52" t="s">
        <v>35</v>
      </c>
      <c r="E686" s="147">
        <v>7</v>
      </c>
      <c r="F686" s="148">
        <v>45757</v>
      </c>
      <c r="G686" s="203">
        <v>45764</v>
      </c>
      <c r="H686" s="149">
        <v>250000000000</v>
      </c>
      <c r="I686" s="165">
        <v>3</v>
      </c>
      <c r="J686" s="171">
        <v>35000000000</v>
      </c>
      <c r="K686" s="156">
        <v>3</v>
      </c>
      <c r="L686" s="156">
        <v>3</v>
      </c>
      <c r="M686" s="149">
        <v>35000000000</v>
      </c>
      <c r="N686" s="156">
        <v>3</v>
      </c>
    </row>
    <row r="687" spans="1:14" x14ac:dyDescent="0.25">
      <c r="A687" s="196" t="s">
        <v>428</v>
      </c>
      <c r="B687" s="148">
        <v>45757</v>
      </c>
      <c r="C687" s="52" t="s">
        <v>464</v>
      </c>
      <c r="D687" s="52" t="s">
        <v>35</v>
      </c>
      <c r="E687" s="147">
        <v>91</v>
      </c>
      <c r="F687" s="148">
        <v>45757</v>
      </c>
      <c r="G687" s="203">
        <v>45848</v>
      </c>
      <c r="H687" s="149">
        <v>50000000000</v>
      </c>
      <c r="I687" s="163">
        <v>3.25</v>
      </c>
      <c r="J687" s="171">
        <v>70000000000</v>
      </c>
      <c r="K687" s="150">
        <v>3.3099999999999996</v>
      </c>
      <c r="L687" s="150">
        <v>3.26</v>
      </c>
      <c r="M687" s="149">
        <v>50000000000</v>
      </c>
      <c r="N687" s="150">
        <v>3.26</v>
      </c>
    </row>
    <row r="688" spans="1:14" x14ac:dyDescent="0.25">
      <c r="A688" s="196" t="s">
        <v>428</v>
      </c>
      <c r="B688" s="148">
        <v>45757</v>
      </c>
      <c r="C688" s="52" t="s">
        <v>464</v>
      </c>
      <c r="D688" s="52" t="s">
        <v>35</v>
      </c>
      <c r="E688" s="147">
        <v>182</v>
      </c>
      <c r="F688" s="148">
        <v>45757</v>
      </c>
      <c r="G688" s="203">
        <v>45939</v>
      </c>
      <c r="H688" s="149">
        <v>25000000000</v>
      </c>
      <c r="I688" s="163">
        <v>3.5000000000000004</v>
      </c>
      <c r="J688" s="171">
        <v>37000000000</v>
      </c>
      <c r="K688" s="150">
        <v>3.5000000000000004</v>
      </c>
      <c r="L688" s="150">
        <v>3.52</v>
      </c>
      <c r="M688" s="149">
        <v>25000000000</v>
      </c>
      <c r="N688" s="150">
        <v>3.5000000000000004</v>
      </c>
    </row>
    <row r="689" spans="1:14" x14ac:dyDescent="0.25">
      <c r="A689" s="196" t="s">
        <v>429</v>
      </c>
      <c r="B689" s="148">
        <v>45764</v>
      </c>
      <c r="C689" s="52" t="s">
        <v>464</v>
      </c>
      <c r="D689" s="52" t="s">
        <v>35</v>
      </c>
      <c r="E689" s="147">
        <v>7</v>
      </c>
      <c r="F689" s="148">
        <v>45764</v>
      </c>
      <c r="G689" s="203">
        <v>45771</v>
      </c>
      <c r="H689" s="149">
        <v>250000000000</v>
      </c>
      <c r="I689" s="165">
        <v>3</v>
      </c>
      <c r="J689" s="171">
        <v>25000000000</v>
      </c>
      <c r="K689" s="156">
        <v>3</v>
      </c>
      <c r="L689" s="156">
        <v>3</v>
      </c>
      <c r="M689" s="149">
        <v>25000000000</v>
      </c>
      <c r="N689" s="156">
        <v>3</v>
      </c>
    </row>
    <row r="690" spans="1:14" x14ac:dyDescent="0.25">
      <c r="A690" s="196" t="s">
        <v>429</v>
      </c>
      <c r="B690" s="148">
        <v>45764</v>
      </c>
      <c r="C690" s="52" t="s">
        <v>464</v>
      </c>
      <c r="D690" s="52" t="s">
        <v>35</v>
      </c>
      <c r="E690" s="147">
        <v>91</v>
      </c>
      <c r="F690" s="148">
        <v>45764</v>
      </c>
      <c r="G690" s="203">
        <v>45855</v>
      </c>
      <c r="H690" s="149">
        <v>50000000000</v>
      </c>
      <c r="I690" s="163">
        <v>3.25</v>
      </c>
      <c r="J690" s="171">
        <v>50000000000</v>
      </c>
      <c r="K690" s="150">
        <v>3.26</v>
      </c>
      <c r="L690" s="150">
        <v>3.26</v>
      </c>
      <c r="M690" s="149">
        <v>50000000000</v>
      </c>
      <c r="N690" s="150">
        <v>3.26</v>
      </c>
    </row>
    <row r="691" spans="1:14" x14ac:dyDescent="0.25">
      <c r="A691" s="196" t="s">
        <v>429</v>
      </c>
      <c r="B691" s="148">
        <v>45764</v>
      </c>
      <c r="C691" s="52" t="s">
        <v>464</v>
      </c>
      <c r="D691" s="52" t="s">
        <v>35</v>
      </c>
      <c r="E691" s="147">
        <v>182</v>
      </c>
      <c r="F691" s="148">
        <v>45764</v>
      </c>
      <c r="G691" s="203">
        <v>45946</v>
      </c>
      <c r="H691" s="149">
        <v>25000000000</v>
      </c>
      <c r="I691" s="163">
        <v>3.5000000000000004</v>
      </c>
      <c r="J691" s="171">
        <v>25000000000</v>
      </c>
      <c r="K691" s="150">
        <v>3.51</v>
      </c>
      <c r="L691" s="150">
        <v>3.51</v>
      </c>
      <c r="M691" s="149">
        <v>25000000000</v>
      </c>
      <c r="N691" s="150">
        <v>3.51</v>
      </c>
    </row>
    <row r="692" spans="1:14" x14ac:dyDescent="0.25">
      <c r="A692" s="196" t="s">
        <v>430</v>
      </c>
      <c r="B692" s="148">
        <v>45771</v>
      </c>
      <c r="C692" s="52" t="s">
        <v>464</v>
      </c>
      <c r="D692" s="52" t="s">
        <v>35</v>
      </c>
      <c r="E692" s="147">
        <v>7</v>
      </c>
      <c r="F692" s="148">
        <v>45771</v>
      </c>
      <c r="G692" s="203">
        <v>45778</v>
      </c>
      <c r="H692" s="149">
        <v>250000000000</v>
      </c>
      <c r="I692" s="165">
        <v>3</v>
      </c>
      <c r="J692" s="172"/>
      <c r="K692" s="156"/>
      <c r="L692" s="156"/>
      <c r="M692" s="155"/>
      <c r="N692" s="156"/>
    </row>
    <row r="693" spans="1:14" x14ac:dyDescent="0.25">
      <c r="A693" s="196" t="s">
        <v>430</v>
      </c>
      <c r="B693" s="148">
        <v>45771</v>
      </c>
      <c r="C693" s="52" t="s">
        <v>464</v>
      </c>
      <c r="D693" s="52" t="s">
        <v>35</v>
      </c>
      <c r="E693" s="147">
        <v>91</v>
      </c>
      <c r="F693" s="148">
        <v>45771</v>
      </c>
      <c r="G693" s="203">
        <v>45862</v>
      </c>
      <c r="H693" s="149">
        <v>50000000000</v>
      </c>
      <c r="I693" s="163">
        <v>3.25</v>
      </c>
      <c r="J693" s="171">
        <v>20000000000</v>
      </c>
      <c r="K693" s="150">
        <v>3.25</v>
      </c>
      <c r="L693" s="150">
        <v>3.25</v>
      </c>
      <c r="M693" s="149">
        <v>20000000000</v>
      </c>
      <c r="N693" s="150">
        <v>3.25</v>
      </c>
    </row>
    <row r="694" spans="1:14" x14ac:dyDescent="0.25">
      <c r="A694" s="196" t="s">
        <v>430</v>
      </c>
      <c r="B694" s="148">
        <v>45771</v>
      </c>
      <c r="C694" s="52" t="s">
        <v>464</v>
      </c>
      <c r="D694" s="52" t="s">
        <v>35</v>
      </c>
      <c r="E694" s="147">
        <v>182</v>
      </c>
      <c r="F694" s="148">
        <v>45771</v>
      </c>
      <c r="G694" s="203">
        <v>45953</v>
      </c>
      <c r="H694" s="149">
        <v>25000000000</v>
      </c>
      <c r="I694" s="163">
        <v>3.5000000000000004</v>
      </c>
      <c r="J694" s="171">
        <v>20000000000</v>
      </c>
      <c r="K694" s="150">
        <v>3.5000000000000004</v>
      </c>
      <c r="L694" s="150">
        <v>3.5000000000000004</v>
      </c>
      <c r="M694" s="149">
        <v>20000000000</v>
      </c>
      <c r="N694" s="150">
        <v>3.5000000000000004</v>
      </c>
    </row>
    <row r="695" spans="1:14" x14ac:dyDescent="0.25">
      <c r="A695" s="196" t="s">
        <v>431</v>
      </c>
      <c r="B695" s="148">
        <v>45785</v>
      </c>
      <c r="C695" s="52" t="s">
        <v>464</v>
      </c>
      <c r="D695" s="52" t="s">
        <v>35</v>
      </c>
      <c r="E695" s="147">
        <v>7</v>
      </c>
      <c r="F695" s="148">
        <v>45785</v>
      </c>
      <c r="G695" s="203">
        <v>45792</v>
      </c>
      <c r="H695" s="149">
        <v>250000000000</v>
      </c>
      <c r="I695" s="165">
        <v>3</v>
      </c>
      <c r="J695" s="176"/>
      <c r="K695" s="156"/>
      <c r="L695" s="156"/>
      <c r="M695" s="155"/>
      <c r="N695" s="156"/>
    </row>
    <row r="696" spans="1:14" x14ac:dyDescent="0.25">
      <c r="A696" s="196" t="s">
        <v>431</v>
      </c>
      <c r="B696" s="148">
        <v>45785</v>
      </c>
      <c r="C696" s="52" t="s">
        <v>464</v>
      </c>
      <c r="D696" s="52" t="s">
        <v>35</v>
      </c>
      <c r="E696" s="147">
        <v>91</v>
      </c>
      <c r="F696" s="148">
        <v>45785</v>
      </c>
      <c r="G696" s="203">
        <v>45876</v>
      </c>
      <c r="H696" s="149">
        <v>50000000000</v>
      </c>
      <c r="I696" s="163">
        <v>3.25</v>
      </c>
      <c r="J696" s="171">
        <v>30000000000</v>
      </c>
      <c r="K696" s="150">
        <v>3.25</v>
      </c>
      <c r="L696" s="150">
        <v>3.25</v>
      </c>
      <c r="M696" s="149">
        <v>30000000000</v>
      </c>
      <c r="N696" s="150">
        <v>3.25</v>
      </c>
    </row>
    <row r="697" spans="1:14" x14ac:dyDescent="0.25">
      <c r="A697" s="196" t="s">
        <v>431</v>
      </c>
      <c r="B697" s="148">
        <v>45785</v>
      </c>
      <c r="C697" s="52" t="s">
        <v>464</v>
      </c>
      <c r="D697" s="52" t="s">
        <v>35</v>
      </c>
      <c r="E697" s="147">
        <v>182</v>
      </c>
      <c r="F697" s="148">
        <v>45785</v>
      </c>
      <c r="G697" s="203">
        <v>45967</v>
      </c>
      <c r="H697" s="149">
        <v>25000000000</v>
      </c>
      <c r="I697" s="163">
        <v>3.5000000000000004</v>
      </c>
      <c r="J697" s="171">
        <v>20000000000</v>
      </c>
      <c r="K697" s="150">
        <v>3.5000000000000004</v>
      </c>
      <c r="L697" s="150">
        <v>3.5000000000000004</v>
      </c>
      <c r="M697" s="149">
        <v>20000000000</v>
      </c>
      <c r="N697" s="150">
        <v>3.5000000000000004</v>
      </c>
    </row>
    <row r="698" spans="1:14" x14ac:dyDescent="0.25">
      <c r="A698" s="52" t="s">
        <v>432</v>
      </c>
      <c r="B698" s="148">
        <v>45799</v>
      </c>
      <c r="C698" s="52" t="s">
        <v>464</v>
      </c>
      <c r="D698" s="52" t="s">
        <v>35</v>
      </c>
      <c r="E698" s="147">
        <v>7</v>
      </c>
      <c r="F698" s="148">
        <v>45799</v>
      </c>
      <c r="G698" s="203">
        <v>45806</v>
      </c>
      <c r="H698" s="149">
        <v>250000000000</v>
      </c>
      <c r="I698" s="165">
        <v>3</v>
      </c>
      <c r="J698" s="171">
        <v>25000000000</v>
      </c>
      <c r="K698" s="156">
        <v>3</v>
      </c>
      <c r="L698" s="156">
        <v>3</v>
      </c>
      <c r="M698" s="149">
        <v>25000000000</v>
      </c>
      <c r="N698" s="156">
        <v>3</v>
      </c>
    </row>
    <row r="699" spans="1:14" x14ac:dyDescent="0.25">
      <c r="A699" s="52" t="s">
        <v>432</v>
      </c>
      <c r="B699" s="148">
        <v>45799</v>
      </c>
      <c r="C699" s="52" t="s">
        <v>464</v>
      </c>
      <c r="D699" s="52" t="s">
        <v>35</v>
      </c>
      <c r="E699" s="147">
        <v>91</v>
      </c>
      <c r="F699" s="148">
        <v>45799</v>
      </c>
      <c r="G699" s="203">
        <v>45890</v>
      </c>
      <c r="H699" s="149">
        <v>50000000000</v>
      </c>
      <c r="I699" s="163">
        <v>3.25</v>
      </c>
      <c r="J699" s="171">
        <v>50000000000</v>
      </c>
      <c r="K699" s="150">
        <v>3.25</v>
      </c>
      <c r="L699" s="150">
        <v>3.25</v>
      </c>
      <c r="M699" s="149">
        <v>50000000000</v>
      </c>
      <c r="N699" s="150">
        <v>3.25</v>
      </c>
    </row>
    <row r="700" spans="1:14" x14ac:dyDescent="0.25">
      <c r="A700" s="52" t="s">
        <v>432</v>
      </c>
      <c r="B700" s="148">
        <v>45799</v>
      </c>
      <c r="C700" s="52" t="s">
        <v>464</v>
      </c>
      <c r="D700" s="52" t="s">
        <v>35</v>
      </c>
      <c r="E700" s="147">
        <v>182</v>
      </c>
      <c r="F700" s="148">
        <v>45799</v>
      </c>
      <c r="G700" s="203">
        <v>45981</v>
      </c>
      <c r="H700" s="149">
        <v>25000000000</v>
      </c>
      <c r="I700" s="163">
        <v>3.5000000000000004</v>
      </c>
      <c r="J700" s="171">
        <v>25000000000</v>
      </c>
      <c r="K700" s="150">
        <v>3.5000000000000004</v>
      </c>
      <c r="L700" s="150">
        <v>3.5000000000000004</v>
      </c>
      <c r="M700" s="149">
        <v>25000000000</v>
      </c>
      <c r="N700" s="150">
        <v>3.5000000000000004</v>
      </c>
    </row>
    <row r="701" spans="1:14" x14ac:dyDescent="0.25">
      <c r="A701" s="52" t="s">
        <v>433</v>
      </c>
      <c r="B701" s="148">
        <v>45806</v>
      </c>
      <c r="C701" s="52" t="s">
        <v>464</v>
      </c>
      <c r="D701" s="52" t="s">
        <v>35</v>
      </c>
      <c r="E701" s="147">
        <v>7</v>
      </c>
      <c r="F701" s="148">
        <v>45806</v>
      </c>
      <c r="G701" s="203">
        <v>45813</v>
      </c>
      <c r="H701" s="149">
        <v>250000000000</v>
      </c>
      <c r="I701" s="165">
        <v>3</v>
      </c>
      <c r="J701" s="172"/>
      <c r="K701" s="156"/>
      <c r="L701" s="156"/>
      <c r="M701" s="155"/>
      <c r="N701" s="156"/>
    </row>
    <row r="702" spans="1:14" x14ac:dyDescent="0.25">
      <c r="A702" s="52" t="s">
        <v>433</v>
      </c>
      <c r="B702" s="148">
        <v>45806</v>
      </c>
      <c r="C702" s="52" t="s">
        <v>464</v>
      </c>
      <c r="D702" s="52" t="s">
        <v>35</v>
      </c>
      <c r="E702" s="147">
        <v>91</v>
      </c>
      <c r="F702" s="148">
        <v>45806</v>
      </c>
      <c r="G702" s="203">
        <v>45897</v>
      </c>
      <c r="H702" s="149">
        <v>50000000000</v>
      </c>
      <c r="I702" s="163">
        <v>3.25</v>
      </c>
      <c r="J702" s="171">
        <v>40000000000</v>
      </c>
      <c r="K702" s="150">
        <v>3.25</v>
      </c>
      <c r="L702" s="150">
        <v>3.25</v>
      </c>
      <c r="M702" s="149">
        <v>40000000000</v>
      </c>
      <c r="N702" s="150">
        <v>3.25</v>
      </c>
    </row>
    <row r="703" spans="1:14" x14ac:dyDescent="0.25">
      <c r="A703" s="52" t="s">
        <v>433</v>
      </c>
      <c r="B703" s="148">
        <v>45806</v>
      </c>
      <c r="C703" s="52" t="s">
        <v>464</v>
      </c>
      <c r="D703" s="52" t="s">
        <v>35</v>
      </c>
      <c r="E703" s="147">
        <v>182</v>
      </c>
      <c r="F703" s="148">
        <v>45806</v>
      </c>
      <c r="G703" s="203">
        <v>45988</v>
      </c>
      <c r="H703" s="149">
        <v>25000000000</v>
      </c>
      <c r="I703" s="163">
        <v>3.5000000000000004</v>
      </c>
      <c r="J703" s="171">
        <v>20000000000</v>
      </c>
      <c r="K703" s="150">
        <v>3.5000000000000004</v>
      </c>
      <c r="L703" s="150">
        <v>3.5000000000000004</v>
      </c>
      <c r="M703" s="149">
        <v>20000000000</v>
      </c>
      <c r="N703" s="150">
        <v>3.5000000000000004</v>
      </c>
    </row>
    <row r="704" spans="1:14" x14ac:dyDescent="0.25">
      <c r="A704" s="52" t="s">
        <v>434</v>
      </c>
      <c r="B704" s="148">
        <v>45813</v>
      </c>
      <c r="C704" s="52" t="s">
        <v>464</v>
      </c>
      <c r="D704" s="52" t="s">
        <v>35</v>
      </c>
      <c r="E704" s="147">
        <v>7</v>
      </c>
      <c r="F704" s="148">
        <v>45813</v>
      </c>
      <c r="G704" s="203">
        <v>45820</v>
      </c>
      <c r="H704" s="149">
        <v>250000000000</v>
      </c>
      <c r="I704" s="165">
        <v>3</v>
      </c>
      <c r="J704" s="172"/>
      <c r="K704" s="155"/>
      <c r="L704" s="155"/>
      <c r="M704" s="155"/>
      <c r="N704" s="155"/>
    </row>
    <row r="705" spans="1:14" x14ac:dyDescent="0.25">
      <c r="A705" s="52" t="s">
        <v>434</v>
      </c>
      <c r="B705" s="148">
        <v>45813</v>
      </c>
      <c r="C705" s="52" t="s">
        <v>464</v>
      </c>
      <c r="D705" s="52" t="s">
        <v>35</v>
      </c>
      <c r="E705" s="147">
        <v>91</v>
      </c>
      <c r="F705" s="148">
        <v>45813</v>
      </c>
      <c r="G705" s="203">
        <v>45904</v>
      </c>
      <c r="H705" s="149">
        <v>50000000000</v>
      </c>
      <c r="I705" s="163">
        <v>3.25</v>
      </c>
      <c r="J705" s="171">
        <v>50000000000</v>
      </c>
      <c r="K705" s="150">
        <v>3.25</v>
      </c>
      <c r="L705" s="150">
        <v>3.25</v>
      </c>
      <c r="M705" s="149">
        <v>50000000000</v>
      </c>
      <c r="N705" s="150">
        <v>3.25</v>
      </c>
    </row>
    <row r="706" spans="1:14" x14ac:dyDescent="0.25">
      <c r="A706" s="52" t="s">
        <v>434</v>
      </c>
      <c r="B706" s="148">
        <v>45813</v>
      </c>
      <c r="C706" s="52" t="s">
        <v>464</v>
      </c>
      <c r="D706" s="52" t="s">
        <v>35</v>
      </c>
      <c r="E706" s="147">
        <v>182</v>
      </c>
      <c r="F706" s="148">
        <v>45813</v>
      </c>
      <c r="G706" s="203">
        <v>45995</v>
      </c>
      <c r="H706" s="149">
        <v>25000000000</v>
      </c>
      <c r="I706" s="163">
        <v>3.5000000000000004</v>
      </c>
      <c r="J706" s="171">
        <v>25000000000</v>
      </c>
      <c r="K706" s="150">
        <v>3.5000000000000004</v>
      </c>
      <c r="L706" s="150">
        <v>3.5000000000000004</v>
      </c>
      <c r="M706" s="149">
        <v>25000000000</v>
      </c>
      <c r="N706" s="150">
        <v>3.5000000000000004</v>
      </c>
    </row>
    <row r="707" spans="1:14" x14ac:dyDescent="0.25">
      <c r="A707" s="52" t="s">
        <v>435</v>
      </c>
      <c r="B707" s="148">
        <v>45820</v>
      </c>
      <c r="C707" s="52" t="s">
        <v>464</v>
      </c>
      <c r="D707" s="52" t="s">
        <v>35</v>
      </c>
      <c r="E707" s="147">
        <v>7</v>
      </c>
      <c r="F707" s="148">
        <v>45820</v>
      </c>
      <c r="G707" s="203">
        <v>45827</v>
      </c>
      <c r="H707" s="149">
        <v>250000000000</v>
      </c>
      <c r="I707" s="165">
        <v>3</v>
      </c>
      <c r="J707" s="172"/>
      <c r="K707" s="155"/>
      <c r="L707" s="155"/>
      <c r="M707" s="155"/>
      <c r="N707" s="155"/>
    </row>
    <row r="708" spans="1:14" x14ac:dyDescent="0.25">
      <c r="A708" s="52" t="s">
        <v>435</v>
      </c>
      <c r="B708" s="148">
        <v>45820</v>
      </c>
      <c r="C708" s="52" t="s">
        <v>464</v>
      </c>
      <c r="D708" s="52" t="s">
        <v>35</v>
      </c>
      <c r="E708" s="147">
        <v>91</v>
      </c>
      <c r="F708" s="148">
        <v>45820</v>
      </c>
      <c r="G708" s="203">
        <v>45911</v>
      </c>
      <c r="H708" s="149">
        <v>50000000000</v>
      </c>
      <c r="I708" s="163">
        <v>3.25</v>
      </c>
      <c r="J708" s="171">
        <v>50000000000</v>
      </c>
      <c r="K708" s="150">
        <v>3.25</v>
      </c>
      <c r="L708" s="150">
        <v>3.25</v>
      </c>
      <c r="M708" s="149">
        <v>50000000000</v>
      </c>
      <c r="N708" s="150">
        <v>3.25</v>
      </c>
    </row>
    <row r="709" spans="1:14" x14ac:dyDescent="0.25">
      <c r="A709" s="52" t="s">
        <v>435</v>
      </c>
      <c r="B709" s="148">
        <v>45820</v>
      </c>
      <c r="C709" s="52" t="s">
        <v>464</v>
      </c>
      <c r="D709" s="52" t="s">
        <v>35</v>
      </c>
      <c r="E709" s="147">
        <v>182</v>
      </c>
      <c r="F709" s="148">
        <v>45820</v>
      </c>
      <c r="G709" s="203">
        <v>46002</v>
      </c>
      <c r="H709" s="149">
        <v>25000000000</v>
      </c>
      <c r="I709" s="163">
        <v>3.5000000000000004</v>
      </c>
      <c r="J709" s="171">
        <v>25000000000</v>
      </c>
      <c r="K709" s="150">
        <v>3.5000000000000004</v>
      </c>
      <c r="L709" s="150">
        <v>3.5000000000000004</v>
      </c>
      <c r="M709" s="149">
        <v>25000000000</v>
      </c>
      <c r="N709" s="150">
        <v>3.5000000000000004</v>
      </c>
    </row>
    <row r="710" spans="1:14" x14ac:dyDescent="0.25">
      <c r="A710" s="52" t="s">
        <v>436</v>
      </c>
      <c r="B710" s="148">
        <v>45827</v>
      </c>
      <c r="C710" s="52" t="s">
        <v>464</v>
      </c>
      <c r="D710" s="52" t="s">
        <v>35</v>
      </c>
      <c r="E710" s="147">
        <v>7</v>
      </c>
      <c r="F710" s="148">
        <v>45827</v>
      </c>
      <c r="G710" s="203">
        <v>45834</v>
      </c>
      <c r="H710" s="149">
        <v>250000000000</v>
      </c>
      <c r="I710" s="165">
        <v>3</v>
      </c>
      <c r="J710" s="172"/>
      <c r="K710" s="155"/>
      <c r="L710" s="155"/>
      <c r="M710" s="155"/>
      <c r="N710" s="155"/>
    </row>
    <row r="711" spans="1:14" x14ac:dyDescent="0.25">
      <c r="A711" s="52" t="s">
        <v>436</v>
      </c>
      <c r="B711" s="148">
        <v>45827</v>
      </c>
      <c r="C711" s="52" t="s">
        <v>464</v>
      </c>
      <c r="D711" s="52" t="s">
        <v>35</v>
      </c>
      <c r="E711" s="147">
        <v>91</v>
      </c>
      <c r="F711" s="148">
        <v>45827</v>
      </c>
      <c r="G711" s="203">
        <v>45918</v>
      </c>
      <c r="H711" s="149">
        <v>70000000000</v>
      </c>
      <c r="I711" s="163">
        <v>3.25</v>
      </c>
      <c r="J711" s="171">
        <v>50000000000</v>
      </c>
      <c r="K711" s="150">
        <v>3.25</v>
      </c>
      <c r="L711" s="150">
        <v>3.26</v>
      </c>
      <c r="M711" s="149">
        <v>50000000000</v>
      </c>
      <c r="N711" s="150">
        <v>3.25</v>
      </c>
    </row>
    <row r="712" spans="1:14" x14ac:dyDescent="0.25">
      <c r="A712" s="52" t="s">
        <v>436</v>
      </c>
      <c r="B712" s="148">
        <v>45827</v>
      </c>
      <c r="C712" s="52" t="s">
        <v>464</v>
      </c>
      <c r="D712" s="52" t="s">
        <v>35</v>
      </c>
      <c r="E712" s="147">
        <v>182</v>
      </c>
      <c r="F712" s="148">
        <v>45827</v>
      </c>
      <c r="G712" s="203">
        <v>46009</v>
      </c>
      <c r="H712" s="149">
        <v>25000000000</v>
      </c>
      <c r="I712" s="163">
        <v>3.5000000000000004</v>
      </c>
      <c r="J712" s="171">
        <v>25000000000</v>
      </c>
      <c r="K712" s="150">
        <v>3.5000000000000004</v>
      </c>
      <c r="L712" s="150">
        <v>3.5000000000000004</v>
      </c>
      <c r="M712" s="149">
        <v>25000000000</v>
      </c>
      <c r="N712" s="150">
        <v>3.5000000000000004</v>
      </c>
    </row>
    <row r="713" spans="1:14" x14ac:dyDescent="0.25">
      <c r="A713" s="52" t="s">
        <v>437</v>
      </c>
      <c r="B713" s="148">
        <v>45834</v>
      </c>
      <c r="C713" s="52" t="s">
        <v>464</v>
      </c>
      <c r="D713" s="52" t="s">
        <v>35</v>
      </c>
      <c r="E713" s="147">
        <v>7</v>
      </c>
      <c r="F713" s="148">
        <v>45834</v>
      </c>
      <c r="G713" s="203">
        <v>45841</v>
      </c>
      <c r="H713" s="149">
        <v>250000000000</v>
      </c>
      <c r="I713" s="165">
        <v>3</v>
      </c>
      <c r="J713" s="172"/>
      <c r="K713" s="155"/>
      <c r="L713" s="155"/>
      <c r="M713" s="155"/>
      <c r="N713" s="155"/>
    </row>
    <row r="714" spans="1:14" x14ac:dyDescent="0.25">
      <c r="A714" s="52" t="s">
        <v>437</v>
      </c>
      <c r="B714" s="148">
        <v>45834</v>
      </c>
      <c r="C714" s="52" t="s">
        <v>464</v>
      </c>
      <c r="D714" s="52" t="s">
        <v>35</v>
      </c>
      <c r="E714" s="147">
        <v>91</v>
      </c>
      <c r="F714" s="148">
        <v>45834</v>
      </c>
      <c r="G714" s="203">
        <v>45925</v>
      </c>
      <c r="H714" s="149">
        <v>50000000000</v>
      </c>
      <c r="I714" s="163">
        <v>3.25</v>
      </c>
      <c r="J714" s="171">
        <v>50000000000</v>
      </c>
      <c r="K714" s="150">
        <v>3.25</v>
      </c>
      <c r="L714" s="150">
        <v>3.25</v>
      </c>
      <c r="M714" s="149">
        <v>50000000000</v>
      </c>
      <c r="N714" s="150">
        <v>3.25</v>
      </c>
    </row>
    <row r="715" spans="1:14" x14ac:dyDescent="0.25">
      <c r="A715" s="52" t="s">
        <v>437</v>
      </c>
      <c r="B715" s="148">
        <v>45834</v>
      </c>
      <c r="C715" s="52" t="s">
        <v>464</v>
      </c>
      <c r="D715" s="52" t="s">
        <v>35</v>
      </c>
      <c r="E715" s="147">
        <v>182</v>
      </c>
      <c r="F715" s="148">
        <v>45834</v>
      </c>
      <c r="G715" s="203">
        <v>46016</v>
      </c>
      <c r="H715" s="149">
        <v>25000000000</v>
      </c>
      <c r="I715" s="163">
        <v>3.5000000000000004</v>
      </c>
      <c r="J715" s="171">
        <v>25000000000</v>
      </c>
      <c r="K715" s="150">
        <v>3.5000000000000004</v>
      </c>
      <c r="L715" s="150">
        <v>3.5000000000000004</v>
      </c>
      <c r="M715" s="149">
        <v>25000000000</v>
      </c>
      <c r="N715" s="150">
        <v>3.5000000000000004</v>
      </c>
    </row>
    <row r="716" spans="1:14" x14ac:dyDescent="0.25">
      <c r="A716" s="52" t="s">
        <v>438</v>
      </c>
      <c r="B716" s="148">
        <v>45841</v>
      </c>
      <c r="C716" s="52" t="s">
        <v>464</v>
      </c>
      <c r="D716" s="52" t="s">
        <v>35</v>
      </c>
      <c r="E716" s="147">
        <v>7</v>
      </c>
      <c r="F716" s="148">
        <v>45841</v>
      </c>
      <c r="G716" s="203">
        <v>45848</v>
      </c>
      <c r="H716" s="149">
        <v>250000000000</v>
      </c>
      <c r="I716" s="165">
        <v>3</v>
      </c>
      <c r="J716" s="172"/>
      <c r="K716" s="155"/>
      <c r="L716" s="155"/>
      <c r="M716" s="155"/>
      <c r="N716" s="155"/>
    </row>
    <row r="717" spans="1:14" x14ac:dyDescent="0.25">
      <c r="A717" s="52" t="s">
        <v>438</v>
      </c>
      <c r="B717" s="148">
        <v>45841</v>
      </c>
      <c r="C717" s="52" t="s">
        <v>464</v>
      </c>
      <c r="D717" s="52" t="s">
        <v>35</v>
      </c>
      <c r="E717" s="147">
        <v>91</v>
      </c>
      <c r="F717" s="148">
        <v>45841</v>
      </c>
      <c r="G717" s="203">
        <v>45932</v>
      </c>
      <c r="H717" s="149">
        <v>50000000000</v>
      </c>
      <c r="I717" s="163">
        <v>3.25</v>
      </c>
      <c r="J717" s="171">
        <v>10000000000</v>
      </c>
      <c r="K717" s="150">
        <v>3.25</v>
      </c>
      <c r="L717" s="150">
        <v>3.25</v>
      </c>
      <c r="M717" s="149">
        <v>10000000000</v>
      </c>
      <c r="N717" s="150">
        <v>3.25</v>
      </c>
    </row>
    <row r="718" spans="1:14" x14ac:dyDescent="0.25">
      <c r="A718" s="52" t="s">
        <v>438</v>
      </c>
      <c r="B718" s="148">
        <v>45841</v>
      </c>
      <c r="C718" s="52" t="s">
        <v>464</v>
      </c>
      <c r="D718" s="52" t="s">
        <v>35</v>
      </c>
      <c r="E718" s="147">
        <v>182</v>
      </c>
      <c r="F718" s="148">
        <v>45841</v>
      </c>
      <c r="G718" s="203">
        <v>46023</v>
      </c>
      <c r="H718" s="149">
        <v>25000000000</v>
      </c>
      <c r="I718" s="163">
        <v>3.5000000000000004</v>
      </c>
      <c r="J718" s="171">
        <v>20000000000</v>
      </c>
      <c r="K718" s="150">
        <v>3.5000000000000004</v>
      </c>
      <c r="L718" s="150">
        <v>3.5000000000000004</v>
      </c>
      <c r="M718" s="149">
        <v>20000000000</v>
      </c>
      <c r="N718" s="150">
        <v>3.5000000000000004</v>
      </c>
    </row>
    <row r="719" spans="1:14" x14ac:dyDescent="0.25">
      <c r="A719" s="52" t="s">
        <v>439</v>
      </c>
      <c r="B719" s="148">
        <v>45848</v>
      </c>
      <c r="C719" s="52" t="s">
        <v>464</v>
      </c>
      <c r="D719" s="52" t="s">
        <v>35</v>
      </c>
      <c r="E719" s="147">
        <v>7</v>
      </c>
      <c r="F719" s="148">
        <v>45848</v>
      </c>
      <c r="G719" s="203">
        <v>45855</v>
      </c>
      <c r="H719" s="149">
        <v>250000000000</v>
      </c>
      <c r="I719" s="165">
        <v>3</v>
      </c>
      <c r="J719" s="172"/>
      <c r="K719" s="155"/>
      <c r="L719" s="155"/>
      <c r="M719" s="155"/>
      <c r="N719" s="155"/>
    </row>
    <row r="720" spans="1:14" x14ac:dyDescent="0.25">
      <c r="A720" s="52" t="s">
        <v>439</v>
      </c>
      <c r="B720" s="148">
        <v>45848</v>
      </c>
      <c r="C720" s="52" t="s">
        <v>464</v>
      </c>
      <c r="D720" s="52" t="s">
        <v>35</v>
      </c>
      <c r="E720" s="147">
        <v>91</v>
      </c>
      <c r="F720" s="148">
        <v>45848</v>
      </c>
      <c r="G720" s="203">
        <v>45939</v>
      </c>
      <c r="H720" s="149">
        <v>50000000000</v>
      </c>
      <c r="I720" s="163">
        <v>3.25</v>
      </c>
      <c r="J720" s="171">
        <v>20000000000</v>
      </c>
      <c r="K720" s="150">
        <v>3.25</v>
      </c>
      <c r="L720" s="150">
        <v>3.25</v>
      </c>
      <c r="M720" s="149">
        <v>20000000000</v>
      </c>
      <c r="N720" s="150">
        <v>3.25</v>
      </c>
    </row>
    <row r="721" spans="1:14" x14ac:dyDescent="0.25">
      <c r="A721" s="52" t="s">
        <v>439</v>
      </c>
      <c r="B721" s="148">
        <v>45848</v>
      </c>
      <c r="C721" s="52" t="s">
        <v>464</v>
      </c>
      <c r="D721" s="52" t="s">
        <v>35</v>
      </c>
      <c r="E721" s="147">
        <v>182</v>
      </c>
      <c r="F721" s="148">
        <v>45848</v>
      </c>
      <c r="G721" s="203">
        <v>46030</v>
      </c>
      <c r="H721" s="149">
        <v>25000000000</v>
      </c>
      <c r="I721" s="163">
        <v>3.5000000000000004</v>
      </c>
      <c r="J721" s="171">
        <v>20000000000</v>
      </c>
      <c r="K721" s="150">
        <v>3.5000000000000004</v>
      </c>
      <c r="L721" s="150">
        <v>3.5000000000000004</v>
      </c>
      <c r="M721" s="149">
        <v>20000000000</v>
      </c>
      <c r="N721" s="150">
        <v>3.5000000000000004</v>
      </c>
    </row>
    <row r="722" spans="1:14" x14ac:dyDescent="0.25">
      <c r="A722" s="52" t="s">
        <v>440</v>
      </c>
      <c r="B722" s="148">
        <v>45855</v>
      </c>
      <c r="C722" s="52" t="s">
        <v>464</v>
      </c>
      <c r="D722" s="52" t="s">
        <v>35</v>
      </c>
      <c r="E722" s="147">
        <v>7</v>
      </c>
      <c r="F722" s="148">
        <v>45855</v>
      </c>
      <c r="G722" s="203">
        <v>45862</v>
      </c>
      <c r="H722" s="149">
        <v>250000000000</v>
      </c>
      <c r="I722" s="165">
        <v>3</v>
      </c>
      <c r="J722" s="172"/>
      <c r="K722" s="155"/>
      <c r="L722" s="155"/>
      <c r="M722" s="155"/>
      <c r="N722" s="155"/>
    </row>
    <row r="723" spans="1:14" x14ac:dyDescent="0.25">
      <c r="A723" s="52" t="s">
        <v>440</v>
      </c>
      <c r="B723" s="148">
        <v>45855</v>
      </c>
      <c r="C723" s="52" t="s">
        <v>464</v>
      </c>
      <c r="D723" s="52" t="s">
        <v>35</v>
      </c>
      <c r="E723" s="147">
        <v>91</v>
      </c>
      <c r="F723" s="148">
        <v>45855</v>
      </c>
      <c r="G723" s="203">
        <v>45946</v>
      </c>
      <c r="H723" s="149">
        <v>50000000000</v>
      </c>
      <c r="I723" s="163">
        <v>3.25</v>
      </c>
      <c r="J723" s="171">
        <v>10000000000</v>
      </c>
      <c r="K723" s="150">
        <v>3.25</v>
      </c>
      <c r="L723" s="150">
        <v>3.25</v>
      </c>
      <c r="M723" s="149">
        <v>10000000000</v>
      </c>
      <c r="N723" s="150">
        <v>3.25</v>
      </c>
    </row>
    <row r="724" spans="1:14" x14ac:dyDescent="0.25">
      <c r="A724" s="52" t="s">
        <v>440</v>
      </c>
      <c r="B724" s="148">
        <v>45855</v>
      </c>
      <c r="C724" s="52" t="s">
        <v>464</v>
      </c>
      <c r="D724" s="52" t="s">
        <v>35</v>
      </c>
      <c r="E724" s="147">
        <v>182</v>
      </c>
      <c r="F724" s="148">
        <v>45855</v>
      </c>
      <c r="G724" s="203">
        <v>46037</v>
      </c>
      <c r="H724" s="149">
        <v>25000000000</v>
      </c>
      <c r="I724" s="163">
        <v>3.5000000000000004</v>
      </c>
      <c r="J724" s="171">
        <v>20000000000</v>
      </c>
      <c r="K724" s="150">
        <v>3.5000000000000004</v>
      </c>
      <c r="L724" s="150">
        <v>3.5000000000000004</v>
      </c>
      <c r="M724" s="149">
        <v>20000000000</v>
      </c>
      <c r="N724" s="150">
        <v>3.5000000000000004</v>
      </c>
    </row>
    <row r="725" spans="1:14" x14ac:dyDescent="0.25">
      <c r="A725" s="52" t="s">
        <v>441</v>
      </c>
      <c r="B725" s="148">
        <v>45862</v>
      </c>
      <c r="C725" s="52" t="s">
        <v>464</v>
      </c>
      <c r="D725" s="52" t="s">
        <v>35</v>
      </c>
      <c r="E725" s="147">
        <v>7</v>
      </c>
      <c r="F725" s="148">
        <v>45862</v>
      </c>
      <c r="G725" s="203">
        <v>45869</v>
      </c>
      <c r="H725" s="149">
        <v>250000000000</v>
      </c>
      <c r="I725" s="165">
        <v>2.75</v>
      </c>
      <c r="J725" s="172"/>
      <c r="K725" s="155"/>
      <c r="L725" s="155"/>
      <c r="M725" s="155"/>
      <c r="N725" s="155"/>
    </row>
    <row r="726" spans="1:14" x14ac:dyDescent="0.25">
      <c r="A726" s="52" t="s">
        <v>441</v>
      </c>
      <c r="B726" s="148">
        <v>45862</v>
      </c>
      <c r="C726" s="52" t="s">
        <v>464</v>
      </c>
      <c r="D726" s="52" t="s">
        <v>35</v>
      </c>
      <c r="E726" s="147">
        <v>91</v>
      </c>
      <c r="F726" s="148">
        <v>45862</v>
      </c>
      <c r="G726" s="203">
        <v>45953</v>
      </c>
      <c r="H726" s="149">
        <v>50000000000</v>
      </c>
      <c r="I726" s="163">
        <v>3.25</v>
      </c>
      <c r="J726" s="171">
        <v>50000000000</v>
      </c>
      <c r="K726" s="150">
        <v>3.25</v>
      </c>
      <c r="L726" s="150">
        <v>3.25</v>
      </c>
      <c r="M726" s="149">
        <v>50000000000</v>
      </c>
      <c r="N726" s="150">
        <v>3.25</v>
      </c>
    </row>
    <row r="727" spans="1:14" x14ac:dyDescent="0.25">
      <c r="A727" s="52" t="s">
        <v>441</v>
      </c>
      <c r="B727" s="148">
        <v>45862</v>
      </c>
      <c r="C727" s="52" t="s">
        <v>464</v>
      </c>
      <c r="D727" s="52" t="s">
        <v>35</v>
      </c>
      <c r="E727" s="147">
        <v>182</v>
      </c>
      <c r="F727" s="148">
        <v>45862</v>
      </c>
      <c r="G727" s="203">
        <v>46044</v>
      </c>
      <c r="H727" s="149">
        <v>25000000000</v>
      </c>
      <c r="I727" s="163">
        <v>3.5000000000000004</v>
      </c>
      <c r="J727" s="171">
        <v>25000000000</v>
      </c>
      <c r="K727" s="150">
        <v>3.5000000000000004</v>
      </c>
      <c r="L727" s="150">
        <v>3.5000000000000004</v>
      </c>
      <c r="M727" s="149">
        <v>25000000000</v>
      </c>
      <c r="N727" s="150">
        <v>3.5000000000000004</v>
      </c>
    </row>
    <row r="728" spans="1:14" x14ac:dyDescent="0.25">
      <c r="A728" s="52" t="s">
        <v>442</v>
      </c>
      <c r="B728" s="148">
        <v>45869</v>
      </c>
      <c r="C728" s="52" t="s">
        <v>464</v>
      </c>
      <c r="D728" s="52" t="s">
        <v>35</v>
      </c>
      <c r="E728" s="147">
        <v>7</v>
      </c>
      <c r="F728" s="148">
        <v>45869</v>
      </c>
      <c r="G728" s="203">
        <v>45876</v>
      </c>
      <c r="H728" s="149">
        <v>250000000000</v>
      </c>
      <c r="I728" s="165">
        <v>2.75</v>
      </c>
      <c r="J728" s="172"/>
      <c r="K728" s="155"/>
      <c r="L728" s="155"/>
      <c r="M728" s="155"/>
      <c r="N728" s="155"/>
    </row>
    <row r="729" spans="1:14" x14ac:dyDescent="0.25">
      <c r="A729" s="52" t="s">
        <v>442</v>
      </c>
      <c r="B729" s="148">
        <v>45869</v>
      </c>
      <c r="C729" s="52" t="s">
        <v>464</v>
      </c>
      <c r="D729" s="52" t="s">
        <v>35</v>
      </c>
      <c r="E729" s="147">
        <v>91</v>
      </c>
      <c r="F729" s="148">
        <v>45869</v>
      </c>
      <c r="G729" s="203">
        <v>45960</v>
      </c>
      <c r="H729" s="149">
        <v>100000000000</v>
      </c>
      <c r="I729" s="163">
        <v>3.25</v>
      </c>
      <c r="J729" s="171">
        <v>25000000000</v>
      </c>
      <c r="K729" s="150">
        <v>3.25</v>
      </c>
      <c r="L729" s="150">
        <v>3.25</v>
      </c>
      <c r="M729" s="149">
        <v>25000000000</v>
      </c>
      <c r="N729" s="150">
        <v>3.25</v>
      </c>
    </row>
    <row r="730" spans="1:14" x14ac:dyDescent="0.25">
      <c r="A730" s="52" t="s">
        <v>442</v>
      </c>
      <c r="B730" s="148">
        <v>45869</v>
      </c>
      <c r="C730" s="52" t="s">
        <v>464</v>
      </c>
      <c r="D730" s="52" t="s">
        <v>35</v>
      </c>
      <c r="E730" s="147">
        <v>182</v>
      </c>
      <c r="F730" s="148">
        <v>45869</v>
      </c>
      <c r="G730" s="203">
        <v>46051</v>
      </c>
      <c r="H730" s="149">
        <v>25000000000</v>
      </c>
      <c r="I730" s="163">
        <v>3.5000000000000004</v>
      </c>
      <c r="J730" s="171">
        <v>25000000000</v>
      </c>
      <c r="K730" s="150">
        <v>3.5000000000000004</v>
      </c>
      <c r="L730" s="150">
        <v>3.5000000000000004</v>
      </c>
      <c r="M730" s="149">
        <v>25000000000</v>
      </c>
      <c r="N730" s="150">
        <v>3.5000000000000004</v>
      </c>
    </row>
    <row r="731" spans="1:14" x14ac:dyDescent="0.25">
      <c r="A731" s="52" t="s">
        <v>443</v>
      </c>
      <c r="B731" s="148">
        <v>45876</v>
      </c>
      <c r="C731" s="52" t="s">
        <v>464</v>
      </c>
      <c r="D731" s="52" t="s">
        <v>35</v>
      </c>
      <c r="E731" s="147">
        <v>7</v>
      </c>
      <c r="F731" s="148">
        <v>45876</v>
      </c>
      <c r="G731" s="203">
        <v>45883</v>
      </c>
      <c r="H731" s="149">
        <v>250000000000</v>
      </c>
      <c r="I731" s="165">
        <v>2.75</v>
      </c>
      <c r="J731" s="172"/>
      <c r="K731" s="155"/>
      <c r="L731" s="155"/>
      <c r="M731" s="155"/>
      <c r="N731" s="155"/>
    </row>
    <row r="732" spans="1:14" x14ac:dyDescent="0.25">
      <c r="A732" s="52" t="s">
        <v>443</v>
      </c>
      <c r="B732" s="148">
        <v>45876</v>
      </c>
      <c r="C732" s="52" t="s">
        <v>464</v>
      </c>
      <c r="D732" s="52" t="s">
        <v>35</v>
      </c>
      <c r="E732" s="147">
        <v>91</v>
      </c>
      <c r="F732" s="148">
        <v>45876</v>
      </c>
      <c r="G732" s="203">
        <v>45967</v>
      </c>
      <c r="H732" s="149">
        <v>100000000000</v>
      </c>
      <c r="I732" s="163">
        <v>3.25</v>
      </c>
      <c r="J732" s="171">
        <v>75000000000</v>
      </c>
      <c r="K732" s="150">
        <v>3.25</v>
      </c>
      <c r="L732" s="150">
        <v>3.25</v>
      </c>
      <c r="M732" s="149">
        <v>75000000000</v>
      </c>
      <c r="N732" s="150">
        <v>3.25</v>
      </c>
    </row>
    <row r="733" spans="1:14" x14ac:dyDescent="0.25">
      <c r="A733" s="52" t="s">
        <v>443</v>
      </c>
      <c r="B733" s="148">
        <v>45876</v>
      </c>
      <c r="C733" s="52" t="s">
        <v>464</v>
      </c>
      <c r="D733" s="52" t="s">
        <v>35</v>
      </c>
      <c r="E733" s="147">
        <v>182</v>
      </c>
      <c r="F733" s="148">
        <v>45876</v>
      </c>
      <c r="G733" s="203">
        <v>46058</v>
      </c>
      <c r="H733" s="149">
        <v>25000000000</v>
      </c>
      <c r="I733" s="163">
        <v>3.5000000000000004</v>
      </c>
      <c r="J733" s="171">
        <v>25000000000</v>
      </c>
      <c r="K733" s="150">
        <v>3.5000000000000004</v>
      </c>
      <c r="L733" s="150">
        <v>3.5000000000000004</v>
      </c>
      <c r="M733" s="149">
        <v>25000000000</v>
      </c>
      <c r="N733" s="150">
        <v>3.5000000000000004</v>
      </c>
    </row>
    <row r="734" spans="1:14" x14ac:dyDescent="0.25">
      <c r="A734" s="52" t="s">
        <v>444</v>
      </c>
      <c r="B734" s="148">
        <v>45883</v>
      </c>
      <c r="C734" s="52" t="s">
        <v>464</v>
      </c>
      <c r="D734" s="52" t="s">
        <v>35</v>
      </c>
      <c r="E734" s="147">
        <v>7</v>
      </c>
      <c r="F734" s="148">
        <v>45883</v>
      </c>
      <c r="G734" s="203">
        <v>45890</v>
      </c>
      <c r="H734" s="149">
        <v>250000000000</v>
      </c>
      <c r="I734" s="165">
        <v>2.75</v>
      </c>
      <c r="J734" s="172"/>
      <c r="K734" s="155"/>
      <c r="L734" s="155"/>
      <c r="M734" s="155"/>
      <c r="N734" s="155"/>
    </row>
    <row r="735" spans="1:14" x14ac:dyDescent="0.25">
      <c r="A735" s="52" t="s">
        <v>444</v>
      </c>
      <c r="B735" s="148">
        <v>45883</v>
      </c>
      <c r="C735" s="52" t="s">
        <v>464</v>
      </c>
      <c r="D735" s="52" t="s">
        <v>35</v>
      </c>
      <c r="E735" s="147">
        <v>91</v>
      </c>
      <c r="F735" s="148">
        <v>45883</v>
      </c>
      <c r="G735" s="203">
        <v>45974</v>
      </c>
      <c r="H735" s="149">
        <v>100000000000</v>
      </c>
      <c r="I735" s="163">
        <v>3.25</v>
      </c>
      <c r="J735" s="171">
        <v>25000000000</v>
      </c>
      <c r="K735" s="150">
        <v>3.25</v>
      </c>
      <c r="L735" s="150">
        <v>3.25</v>
      </c>
      <c r="M735" s="149">
        <v>25000000000</v>
      </c>
      <c r="N735" s="150">
        <v>3.25</v>
      </c>
    </row>
    <row r="736" spans="1:14" x14ac:dyDescent="0.25">
      <c r="A736" s="52" t="s">
        <v>444</v>
      </c>
      <c r="B736" s="148">
        <v>45883</v>
      </c>
      <c r="C736" s="52" t="s">
        <v>464</v>
      </c>
      <c r="D736" s="52" t="s">
        <v>35</v>
      </c>
      <c r="E736" s="147">
        <v>182</v>
      </c>
      <c r="F736" s="148">
        <v>45883</v>
      </c>
      <c r="G736" s="203">
        <v>46065</v>
      </c>
      <c r="H736" s="149">
        <v>25000000000</v>
      </c>
      <c r="I736" s="163">
        <v>3.5000000000000004</v>
      </c>
      <c r="J736" s="171">
        <v>25000000000</v>
      </c>
      <c r="K736" s="150">
        <v>3.5000000000000004</v>
      </c>
      <c r="L736" s="150">
        <v>3.5000000000000004</v>
      </c>
      <c r="M736" s="149">
        <v>25000000000</v>
      </c>
      <c r="N736" s="150">
        <v>3.5000000000000004</v>
      </c>
    </row>
    <row r="737" spans="1:14" x14ac:dyDescent="0.25">
      <c r="A737" s="52" t="s">
        <v>445</v>
      </c>
      <c r="B737" s="148">
        <v>45890</v>
      </c>
      <c r="C737" s="52" t="s">
        <v>464</v>
      </c>
      <c r="D737" s="52" t="s">
        <v>35</v>
      </c>
      <c r="E737" s="147">
        <v>7</v>
      </c>
      <c r="F737" s="148">
        <v>45890</v>
      </c>
      <c r="G737" s="203">
        <v>45897</v>
      </c>
      <c r="H737" s="149">
        <v>250000000000</v>
      </c>
      <c r="I737" s="165">
        <v>2.75</v>
      </c>
      <c r="J737" s="172"/>
      <c r="K737" s="155"/>
      <c r="L737" s="155"/>
      <c r="M737" s="155"/>
      <c r="N737" s="155"/>
    </row>
    <row r="738" spans="1:14" x14ac:dyDescent="0.25">
      <c r="A738" s="52" t="s">
        <v>445</v>
      </c>
      <c r="B738" s="148">
        <v>45890</v>
      </c>
      <c r="C738" s="52" t="s">
        <v>464</v>
      </c>
      <c r="D738" s="52" t="s">
        <v>35</v>
      </c>
      <c r="E738" s="147">
        <v>91</v>
      </c>
      <c r="F738" s="148">
        <v>45890</v>
      </c>
      <c r="G738" s="203">
        <v>45981</v>
      </c>
      <c r="H738" s="149">
        <v>100000000000</v>
      </c>
      <c r="I738" s="163">
        <v>3.25</v>
      </c>
      <c r="J738" s="171">
        <v>25000000000</v>
      </c>
      <c r="K738" s="150">
        <v>3.25</v>
      </c>
      <c r="L738" s="150">
        <v>3.25</v>
      </c>
      <c r="M738" s="149">
        <v>25000000000</v>
      </c>
      <c r="N738" s="150">
        <v>3.25</v>
      </c>
    </row>
    <row r="739" spans="1:14" x14ac:dyDescent="0.25">
      <c r="A739" s="52" t="s">
        <v>445</v>
      </c>
      <c r="B739" s="148">
        <v>45890</v>
      </c>
      <c r="C739" s="52" t="s">
        <v>464</v>
      </c>
      <c r="D739" s="52" t="s">
        <v>35</v>
      </c>
      <c r="E739" s="147">
        <v>182</v>
      </c>
      <c r="F739" s="148">
        <v>45890</v>
      </c>
      <c r="G739" s="203">
        <v>46072</v>
      </c>
      <c r="H739" s="149">
        <v>25000000000</v>
      </c>
      <c r="I739" s="163">
        <v>3.5000000000000004</v>
      </c>
      <c r="J739" s="171">
        <v>25000000000</v>
      </c>
      <c r="K739" s="150">
        <v>3.5000000000000004</v>
      </c>
      <c r="L739" s="150">
        <v>3.5000000000000004</v>
      </c>
      <c r="M739" s="149">
        <v>25000000000</v>
      </c>
      <c r="N739" s="150">
        <v>3.5000000000000004</v>
      </c>
    </row>
    <row r="740" spans="1:14" x14ac:dyDescent="0.25">
      <c r="A740" s="52" t="s">
        <v>446</v>
      </c>
      <c r="B740" s="148">
        <v>45897</v>
      </c>
      <c r="C740" s="52" t="s">
        <v>464</v>
      </c>
      <c r="D740" s="52" t="s">
        <v>35</v>
      </c>
      <c r="E740" s="147">
        <v>7</v>
      </c>
      <c r="F740" s="148">
        <v>45897</v>
      </c>
      <c r="G740" s="203">
        <v>45904</v>
      </c>
      <c r="H740" s="149">
        <v>250000000000</v>
      </c>
      <c r="I740" s="165">
        <v>2.75</v>
      </c>
      <c r="J740" s="172"/>
      <c r="K740" s="155"/>
      <c r="L740" s="155"/>
      <c r="M740" s="155"/>
      <c r="N740" s="155"/>
    </row>
    <row r="741" spans="1:14" x14ac:dyDescent="0.25">
      <c r="A741" s="52" t="s">
        <v>446</v>
      </c>
      <c r="B741" s="148">
        <v>45897</v>
      </c>
      <c r="C741" s="52" t="s">
        <v>464</v>
      </c>
      <c r="D741" s="52" t="s">
        <v>35</v>
      </c>
      <c r="E741" s="147">
        <v>91</v>
      </c>
      <c r="F741" s="148">
        <v>45897</v>
      </c>
      <c r="G741" s="203">
        <v>45988</v>
      </c>
      <c r="H741" s="149">
        <v>50000000000</v>
      </c>
      <c r="I741" s="163">
        <v>3.25</v>
      </c>
      <c r="J741" s="171">
        <v>50000000000</v>
      </c>
      <c r="K741" s="150">
        <v>3.25</v>
      </c>
      <c r="L741" s="150">
        <v>3.25</v>
      </c>
      <c r="M741" s="149">
        <v>50000000000</v>
      </c>
      <c r="N741" s="150">
        <v>3.25</v>
      </c>
    </row>
    <row r="742" spans="1:14" x14ac:dyDescent="0.25">
      <c r="A742" s="52" t="s">
        <v>446</v>
      </c>
      <c r="B742" s="148">
        <v>45897</v>
      </c>
      <c r="C742" s="52" t="s">
        <v>464</v>
      </c>
      <c r="D742" s="52" t="s">
        <v>35</v>
      </c>
      <c r="E742" s="147">
        <v>182</v>
      </c>
      <c r="F742" s="148">
        <v>45897</v>
      </c>
      <c r="G742" s="203">
        <v>46079</v>
      </c>
      <c r="H742" s="149">
        <v>25000000000</v>
      </c>
      <c r="I742" s="163">
        <v>3.5000000000000004</v>
      </c>
      <c r="J742" s="171">
        <v>25000000000</v>
      </c>
      <c r="K742" s="150">
        <v>3.5000000000000004</v>
      </c>
      <c r="L742" s="150">
        <v>3.5000000000000004</v>
      </c>
      <c r="M742" s="149">
        <v>25000000000</v>
      </c>
      <c r="N742" s="150">
        <v>3.5000000000000004</v>
      </c>
    </row>
    <row r="743" spans="1:14" x14ac:dyDescent="0.25">
      <c r="A743" s="52" t="s">
        <v>447</v>
      </c>
      <c r="B743" s="148">
        <v>45904</v>
      </c>
      <c r="C743" s="52" t="s">
        <v>464</v>
      </c>
      <c r="D743" s="52" t="s">
        <v>35</v>
      </c>
      <c r="E743" s="147">
        <v>7</v>
      </c>
      <c r="F743" s="148">
        <v>45904</v>
      </c>
      <c r="G743" s="203">
        <v>45911</v>
      </c>
      <c r="H743" s="149">
        <v>250000000000</v>
      </c>
      <c r="I743" s="165">
        <v>2.75</v>
      </c>
      <c r="J743" s="172"/>
      <c r="K743" s="155"/>
      <c r="L743" s="155"/>
      <c r="M743" s="155"/>
      <c r="N743" s="155"/>
    </row>
    <row r="744" spans="1:14" x14ac:dyDescent="0.25">
      <c r="A744" s="52" t="s">
        <v>447</v>
      </c>
      <c r="B744" s="148">
        <v>45904</v>
      </c>
      <c r="C744" s="52" t="s">
        <v>464</v>
      </c>
      <c r="D744" s="52" t="s">
        <v>35</v>
      </c>
      <c r="E744" s="147">
        <v>91</v>
      </c>
      <c r="F744" s="148">
        <v>45904</v>
      </c>
      <c r="G744" s="203">
        <v>45995</v>
      </c>
      <c r="H744" s="149">
        <v>30000000000</v>
      </c>
      <c r="I744" s="163">
        <v>3.25</v>
      </c>
      <c r="J744" s="171">
        <v>30000000000</v>
      </c>
      <c r="K744" s="150">
        <v>3.25</v>
      </c>
      <c r="L744" s="150">
        <v>3.25</v>
      </c>
      <c r="M744" s="149">
        <v>30000000000</v>
      </c>
      <c r="N744" s="150">
        <v>3.25</v>
      </c>
    </row>
    <row r="745" spans="1:14" x14ac:dyDescent="0.25">
      <c r="A745" s="52" t="s">
        <v>447</v>
      </c>
      <c r="B745" s="148">
        <v>45904</v>
      </c>
      <c r="C745" s="52" t="s">
        <v>464</v>
      </c>
      <c r="D745" s="52" t="s">
        <v>35</v>
      </c>
      <c r="E745" s="147">
        <v>182</v>
      </c>
      <c r="F745" s="148">
        <v>45904</v>
      </c>
      <c r="G745" s="203">
        <v>46086</v>
      </c>
      <c r="H745" s="149">
        <v>25000000000</v>
      </c>
      <c r="I745" s="163">
        <v>3.5000000000000004</v>
      </c>
      <c r="J745" s="171">
        <v>25000000000</v>
      </c>
      <c r="K745" s="150">
        <v>3.5000000000000004</v>
      </c>
      <c r="L745" s="150">
        <v>3.5000000000000004</v>
      </c>
      <c r="M745" s="149">
        <v>25000000000</v>
      </c>
      <c r="N745" s="150">
        <v>3.5000000000000004</v>
      </c>
    </row>
    <row r="746" spans="1:14" x14ac:dyDescent="0.25">
      <c r="A746" s="52" t="s">
        <v>448</v>
      </c>
      <c r="B746" s="148">
        <v>45911</v>
      </c>
      <c r="C746" s="52" t="s">
        <v>464</v>
      </c>
      <c r="D746" s="52" t="s">
        <v>35</v>
      </c>
      <c r="E746" s="147">
        <v>7</v>
      </c>
      <c r="F746" s="148">
        <v>45911</v>
      </c>
      <c r="G746" s="203">
        <v>45918</v>
      </c>
      <c r="H746" s="149">
        <v>250000000000</v>
      </c>
      <c r="I746" s="165">
        <v>2.75</v>
      </c>
      <c r="J746" s="171">
        <v>20000000000</v>
      </c>
      <c r="K746" s="156">
        <v>2.75</v>
      </c>
      <c r="L746" s="156">
        <v>2.75</v>
      </c>
      <c r="M746" s="149">
        <v>20000000000</v>
      </c>
      <c r="N746" s="156">
        <v>2.75</v>
      </c>
    </row>
    <row r="747" spans="1:14" x14ac:dyDescent="0.25">
      <c r="A747" s="52" t="s">
        <v>448</v>
      </c>
      <c r="B747" s="148">
        <v>45911</v>
      </c>
      <c r="C747" s="52" t="s">
        <v>464</v>
      </c>
      <c r="D747" s="52" t="s">
        <v>35</v>
      </c>
      <c r="E747" s="147">
        <v>91</v>
      </c>
      <c r="F747" s="148">
        <v>45911</v>
      </c>
      <c r="G747" s="203">
        <v>46002</v>
      </c>
      <c r="H747" s="149">
        <v>20000000000</v>
      </c>
      <c r="I747" s="163">
        <v>3.25</v>
      </c>
      <c r="J747" s="171">
        <v>20000000000</v>
      </c>
      <c r="K747" s="150">
        <v>3.25</v>
      </c>
      <c r="L747" s="150">
        <v>3.25</v>
      </c>
      <c r="M747" s="149">
        <v>20000000000</v>
      </c>
      <c r="N747" s="150">
        <v>3.25</v>
      </c>
    </row>
    <row r="748" spans="1:14" x14ac:dyDescent="0.25">
      <c r="A748" s="52" t="s">
        <v>448</v>
      </c>
      <c r="B748" s="148">
        <v>45911</v>
      </c>
      <c r="C748" s="52" t="s">
        <v>464</v>
      </c>
      <c r="D748" s="52" t="s">
        <v>35</v>
      </c>
      <c r="E748" s="147">
        <v>182</v>
      </c>
      <c r="F748" s="148">
        <v>45911</v>
      </c>
      <c r="G748" s="203">
        <v>46093</v>
      </c>
      <c r="H748" s="149">
        <v>15000000000</v>
      </c>
      <c r="I748" s="163">
        <v>3.5000000000000004</v>
      </c>
      <c r="J748" s="171">
        <v>15000000000</v>
      </c>
      <c r="K748" s="150">
        <v>3.5000000000000004</v>
      </c>
      <c r="L748" s="150">
        <v>3.5000000000000004</v>
      </c>
      <c r="M748" s="149">
        <v>15000000000</v>
      </c>
      <c r="N748" s="150">
        <v>3.5000000000000004</v>
      </c>
    </row>
    <row r="749" spans="1:14" x14ac:dyDescent="0.25">
      <c r="A749" s="52" t="s">
        <v>449</v>
      </c>
      <c r="B749" s="148">
        <v>45918</v>
      </c>
      <c r="C749" s="52" t="s">
        <v>464</v>
      </c>
      <c r="D749" s="52" t="s">
        <v>35</v>
      </c>
      <c r="E749" s="147">
        <v>7</v>
      </c>
      <c r="F749" s="148">
        <v>45918</v>
      </c>
      <c r="G749" s="203">
        <v>45925</v>
      </c>
      <c r="H749" s="149">
        <v>250000000000</v>
      </c>
      <c r="I749" s="165">
        <v>2.75</v>
      </c>
      <c r="J749" s="171">
        <v>20000000000</v>
      </c>
      <c r="K749" s="156">
        <v>2.75</v>
      </c>
      <c r="L749" s="156">
        <v>2.75</v>
      </c>
      <c r="M749" s="149">
        <v>20000000000</v>
      </c>
      <c r="N749" s="156">
        <v>2.75</v>
      </c>
    </row>
    <row r="750" spans="1:14" x14ac:dyDescent="0.25">
      <c r="A750" s="52" t="s">
        <v>449</v>
      </c>
      <c r="B750" s="148">
        <v>45918</v>
      </c>
      <c r="C750" s="52" t="s">
        <v>464</v>
      </c>
      <c r="D750" s="52" t="s">
        <v>35</v>
      </c>
      <c r="E750" s="147">
        <v>91</v>
      </c>
      <c r="F750" s="148">
        <v>45918</v>
      </c>
      <c r="G750" s="203">
        <v>46009</v>
      </c>
      <c r="H750" s="149">
        <v>20000000000</v>
      </c>
      <c r="I750" s="163">
        <v>3.25</v>
      </c>
      <c r="J750" s="171">
        <v>20000000000</v>
      </c>
      <c r="K750" s="150">
        <v>3.25</v>
      </c>
      <c r="L750" s="150">
        <v>3.25</v>
      </c>
      <c r="M750" s="149">
        <v>20000000000</v>
      </c>
      <c r="N750" s="150">
        <v>3.25</v>
      </c>
    </row>
    <row r="751" spans="1:14" x14ac:dyDescent="0.25">
      <c r="A751" s="52" t="s">
        <v>449</v>
      </c>
      <c r="B751" s="148">
        <v>45918</v>
      </c>
      <c r="C751" s="52" t="s">
        <v>464</v>
      </c>
      <c r="D751" s="52" t="s">
        <v>35</v>
      </c>
      <c r="E751" s="147">
        <v>182</v>
      </c>
      <c r="F751" s="148">
        <v>45918</v>
      </c>
      <c r="G751" s="203">
        <v>46100</v>
      </c>
      <c r="H751" s="149">
        <v>15000000000</v>
      </c>
      <c r="I751" s="163">
        <v>3.5000000000000004</v>
      </c>
      <c r="J751" s="171">
        <v>15000000000</v>
      </c>
      <c r="K751" s="150">
        <v>3.5000000000000004</v>
      </c>
      <c r="L751" s="150">
        <v>3.5000000000000004</v>
      </c>
      <c r="M751" s="149">
        <v>15000000000</v>
      </c>
      <c r="N751" s="150">
        <v>3.5000000000000004</v>
      </c>
    </row>
    <row r="752" spans="1:14" x14ac:dyDescent="0.25">
      <c r="A752" s="52" t="s">
        <v>450</v>
      </c>
      <c r="B752" s="148">
        <v>45925</v>
      </c>
      <c r="C752" s="52" t="s">
        <v>464</v>
      </c>
      <c r="D752" s="52" t="s">
        <v>35</v>
      </c>
      <c r="E752" s="147">
        <v>7</v>
      </c>
      <c r="F752" s="148">
        <v>45925</v>
      </c>
      <c r="G752" s="203">
        <f>B752+E752</f>
        <v>45932</v>
      </c>
      <c r="H752" s="149">
        <v>250000000000</v>
      </c>
      <c r="I752" s="165">
        <v>2.75</v>
      </c>
      <c r="J752" s="171">
        <v>20000000000</v>
      </c>
      <c r="K752" s="156">
        <v>2.75</v>
      </c>
      <c r="L752" s="156">
        <v>2.75</v>
      </c>
      <c r="M752" s="149">
        <v>20000000000</v>
      </c>
      <c r="N752" s="156">
        <v>2.75</v>
      </c>
    </row>
    <row r="753" spans="1:14" x14ac:dyDescent="0.25">
      <c r="A753" s="52" t="s">
        <v>450</v>
      </c>
      <c r="B753" s="148">
        <v>45925</v>
      </c>
      <c r="C753" s="52" t="s">
        <v>464</v>
      </c>
      <c r="D753" s="52" t="s">
        <v>35</v>
      </c>
      <c r="E753" s="147">
        <v>91</v>
      </c>
      <c r="F753" s="148">
        <v>45925</v>
      </c>
      <c r="G753" s="203">
        <f t="shared" ref="G753:G754" si="0">B753+E753</f>
        <v>46016</v>
      </c>
      <c r="H753" s="149">
        <v>20000000000</v>
      </c>
      <c r="I753" s="163">
        <v>3.25</v>
      </c>
      <c r="J753" s="171">
        <v>20000000000</v>
      </c>
      <c r="K753" s="150">
        <v>3.25</v>
      </c>
      <c r="L753" s="150">
        <v>3.25</v>
      </c>
      <c r="M753" s="149">
        <v>20000000000</v>
      </c>
      <c r="N753" s="150">
        <v>3.25</v>
      </c>
    </row>
    <row r="754" spans="1:14" x14ac:dyDescent="0.25">
      <c r="A754" s="52" t="s">
        <v>450</v>
      </c>
      <c r="B754" s="148">
        <v>45925</v>
      </c>
      <c r="C754" s="52" t="s">
        <v>464</v>
      </c>
      <c r="D754" s="52" t="s">
        <v>35</v>
      </c>
      <c r="E754" s="147">
        <v>182</v>
      </c>
      <c r="F754" s="148">
        <v>45925</v>
      </c>
      <c r="G754" s="203">
        <f t="shared" si="0"/>
        <v>46107</v>
      </c>
      <c r="H754" s="149">
        <v>15000000000</v>
      </c>
      <c r="I754" s="163">
        <v>3.5000000000000004</v>
      </c>
      <c r="J754" s="171">
        <v>15000000000</v>
      </c>
      <c r="K754" s="150">
        <v>3.5000000000000004</v>
      </c>
      <c r="L754" s="150">
        <v>3.5000000000000004</v>
      </c>
      <c r="M754" s="149">
        <v>15000000000</v>
      </c>
      <c r="N754" s="150">
        <v>3.5000000000000004</v>
      </c>
    </row>
    <row r="755" spans="1:14" x14ac:dyDescent="0.25">
      <c r="A755" s="52" t="s">
        <v>451</v>
      </c>
      <c r="B755" s="148">
        <v>45932</v>
      </c>
      <c r="C755" s="52" t="s">
        <v>464</v>
      </c>
      <c r="D755" s="52" t="s">
        <v>35</v>
      </c>
      <c r="E755" s="147">
        <v>7</v>
      </c>
      <c r="F755" s="148">
        <v>45932</v>
      </c>
      <c r="G755" s="203">
        <v>45939</v>
      </c>
      <c r="H755" s="149">
        <v>250000000000</v>
      </c>
      <c r="I755" s="165">
        <v>2.75</v>
      </c>
      <c r="J755" s="176"/>
      <c r="K755" s="51"/>
      <c r="L755" s="51"/>
      <c r="M755" s="51"/>
      <c r="N755" s="51"/>
    </row>
    <row r="756" spans="1:14" x14ac:dyDescent="0.25">
      <c r="A756" s="52" t="s">
        <v>451</v>
      </c>
      <c r="B756" s="148">
        <v>45932</v>
      </c>
      <c r="C756" s="52" t="s">
        <v>464</v>
      </c>
      <c r="D756" s="52" t="s">
        <v>35</v>
      </c>
      <c r="E756" s="147">
        <v>91</v>
      </c>
      <c r="F756" s="148">
        <v>45932</v>
      </c>
      <c r="G756" s="203">
        <v>46023</v>
      </c>
      <c r="H756" s="149">
        <v>20000000000</v>
      </c>
      <c r="I756" s="163">
        <v>3.25</v>
      </c>
      <c r="J756" s="171">
        <v>20000000000</v>
      </c>
      <c r="K756" s="150">
        <v>3.25</v>
      </c>
      <c r="L756" s="150">
        <v>3.25</v>
      </c>
      <c r="M756" s="149">
        <v>20000000000</v>
      </c>
      <c r="N756" s="150">
        <v>3.25</v>
      </c>
    </row>
    <row r="757" spans="1:14" x14ac:dyDescent="0.25">
      <c r="A757" s="52" t="s">
        <v>451</v>
      </c>
      <c r="B757" s="148">
        <v>45932</v>
      </c>
      <c r="C757" s="52" t="s">
        <v>464</v>
      </c>
      <c r="D757" s="52" t="s">
        <v>35</v>
      </c>
      <c r="E757" s="147">
        <v>182</v>
      </c>
      <c r="F757" s="148">
        <v>45932</v>
      </c>
      <c r="G757" s="203">
        <v>46114</v>
      </c>
      <c r="H757" s="149">
        <v>15000000000</v>
      </c>
      <c r="I757" s="163">
        <v>3.5000000000000004</v>
      </c>
      <c r="J757" s="171">
        <v>15000000000</v>
      </c>
      <c r="K757" s="150">
        <v>3.5000000000000004</v>
      </c>
      <c r="L757" s="150">
        <v>3.5000000000000004</v>
      </c>
      <c r="M757" s="149">
        <v>15000000000</v>
      </c>
      <c r="N757" s="150">
        <v>3.5000000000000004</v>
      </c>
    </row>
    <row r="758" spans="1:14" x14ac:dyDescent="0.25">
      <c r="A758" s="52" t="s">
        <v>452</v>
      </c>
      <c r="B758" s="148">
        <v>45939</v>
      </c>
      <c r="C758" s="52" t="s">
        <v>464</v>
      </c>
      <c r="D758" s="52" t="s">
        <v>35</v>
      </c>
      <c r="E758" s="147">
        <v>7</v>
      </c>
      <c r="F758" s="148">
        <v>45939</v>
      </c>
      <c r="G758" s="203">
        <v>45946</v>
      </c>
      <c r="H758" s="149">
        <v>250000000000</v>
      </c>
      <c r="I758" s="165">
        <v>2.75</v>
      </c>
      <c r="J758" s="176"/>
      <c r="K758" s="51"/>
      <c r="L758" s="51"/>
      <c r="M758" s="51"/>
      <c r="N758" s="51"/>
    </row>
    <row r="759" spans="1:14" x14ac:dyDescent="0.25">
      <c r="A759" s="52" t="s">
        <v>452</v>
      </c>
      <c r="B759" s="148">
        <v>45939</v>
      </c>
      <c r="C759" s="52" t="s">
        <v>464</v>
      </c>
      <c r="D759" s="52" t="s">
        <v>35</v>
      </c>
      <c r="E759" s="147">
        <v>91</v>
      </c>
      <c r="F759" s="148">
        <v>45939</v>
      </c>
      <c r="G759" s="203">
        <v>46030</v>
      </c>
      <c r="H759" s="149">
        <v>20000000000</v>
      </c>
      <c r="I759" s="163">
        <v>3.25</v>
      </c>
      <c r="J759" s="171">
        <v>20000000000</v>
      </c>
      <c r="K759" s="150">
        <v>3.25</v>
      </c>
      <c r="L759" s="150">
        <v>3.25</v>
      </c>
      <c r="M759" s="149">
        <v>20000000000</v>
      </c>
      <c r="N759" s="150">
        <v>3.25</v>
      </c>
    </row>
    <row r="760" spans="1:14" x14ac:dyDescent="0.25">
      <c r="A760" s="52" t="s">
        <v>452</v>
      </c>
      <c r="B760" s="148">
        <v>45939</v>
      </c>
      <c r="C760" s="52" t="s">
        <v>464</v>
      </c>
      <c r="D760" s="52" t="s">
        <v>35</v>
      </c>
      <c r="E760" s="147">
        <v>182</v>
      </c>
      <c r="F760" s="148">
        <v>45939</v>
      </c>
      <c r="G760" s="203">
        <v>46121</v>
      </c>
      <c r="H760" s="149">
        <v>15000000000</v>
      </c>
      <c r="I760" s="163">
        <v>3.5000000000000004</v>
      </c>
      <c r="J760" s="176"/>
      <c r="K760" s="51"/>
      <c r="L760" s="51"/>
      <c r="M760" s="51"/>
      <c r="N760" s="51"/>
    </row>
    <row r="761" spans="1:14" x14ac:dyDescent="0.25">
      <c r="A761" s="52" t="s">
        <v>453</v>
      </c>
      <c r="B761" s="148">
        <v>45946</v>
      </c>
      <c r="C761" s="52" t="s">
        <v>464</v>
      </c>
      <c r="D761" s="52" t="s">
        <v>35</v>
      </c>
      <c r="E761" s="147">
        <v>7</v>
      </c>
      <c r="F761" s="148">
        <v>45946</v>
      </c>
      <c r="G761" s="203">
        <v>45953</v>
      </c>
      <c r="H761" s="149">
        <v>250000000000</v>
      </c>
      <c r="I761" s="165">
        <v>2.75</v>
      </c>
      <c r="J761" s="176"/>
      <c r="K761" s="51"/>
      <c r="L761" s="51"/>
      <c r="M761" s="51"/>
      <c r="N761" s="51"/>
    </row>
    <row r="762" spans="1:14" x14ac:dyDescent="0.25">
      <c r="A762" s="52" t="s">
        <v>453</v>
      </c>
      <c r="B762" s="148">
        <v>45946</v>
      </c>
      <c r="C762" s="52" t="s">
        <v>464</v>
      </c>
      <c r="D762" s="52" t="s">
        <v>35</v>
      </c>
      <c r="E762" s="147">
        <v>91</v>
      </c>
      <c r="F762" s="148">
        <v>45946</v>
      </c>
      <c r="G762" s="203">
        <v>46037</v>
      </c>
      <c r="H762" s="149">
        <v>20000000000</v>
      </c>
      <c r="I762" s="163">
        <v>3.25</v>
      </c>
      <c r="J762" s="176"/>
      <c r="K762" s="51"/>
      <c r="L762" s="51"/>
      <c r="M762" s="51"/>
      <c r="N762" s="51"/>
    </row>
    <row r="763" spans="1:14" x14ac:dyDescent="0.25">
      <c r="A763" s="52" t="s">
        <v>453</v>
      </c>
      <c r="B763" s="148">
        <v>45946</v>
      </c>
      <c r="C763" s="52" t="s">
        <v>464</v>
      </c>
      <c r="D763" s="52" t="s">
        <v>35</v>
      </c>
      <c r="E763" s="147">
        <v>182</v>
      </c>
      <c r="F763" s="148">
        <v>45946</v>
      </c>
      <c r="G763" s="203">
        <v>46128</v>
      </c>
      <c r="H763" s="149">
        <v>15000000000</v>
      </c>
      <c r="I763" s="163">
        <v>3.5000000000000004</v>
      </c>
      <c r="J763" s="176"/>
      <c r="K763" s="51"/>
      <c r="L763" s="51"/>
      <c r="M763" s="51"/>
      <c r="N763" s="51"/>
    </row>
    <row r="764" spans="1:14" x14ac:dyDescent="0.25">
      <c r="A764" s="52" t="s">
        <v>454</v>
      </c>
      <c r="B764" s="148">
        <v>45953</v>
      </c>
      <c r="C764" s="52" t="s">
        <v>464</v>
      </c>
      <c r="D764" s="52" t="s">
        <v>35</v>
      </c>
      <c r="E764" s="147">
        <v>7</v>
      </c>
      <c r="F764" s="148">
        <v>45953</v>
      </c>
      <c r="G764" s="203">
        <v>45960</v>
      </c>
      <c r="H764" s="149">
        <v>250000000000</v>
      </c>
      <c r="I764" s="165">
        <v>2.75</v>
      </c>
      <c r="J764" s="171">
        <v>25000000000</v>
      </c>
      <c r="K764" s="156">
        <v>2.75</v>
      </c>
      <c r="L764" s="156">
        <v>2.75</v>
      </c>
      <c r="M764" s="149">
        <v>25000000000</v>
      </c>
      <c r="N764" s="156">
        <v>2.75</v>
      </c>
    </row>
    <row r="765" spans="1:14" x14ac:dyDescent="0.25">
      <c r="A765" s="52" t="s">
        <v>454</v>
      </c>
      <c r="B765" s="148">
        <v>45953</v>
      </c>
      <c r="C765" s="52" t="s">
        <v>464</v>
      </c>
      <c r="D765" s="52" t="s">
        <v>35</v>
      </c>
      <c r="E765" s="147">
        <v>91</v>
      </c>
      <c r="F765" s="148">
        <v>45953</v>
      </c>
      <c r="G765" s="203">
        <v>46044</v>
      </c>
      <c r="H765" s="149">
        <v>20000000000</v>
      </c>
      <c r="I765" s="163">
        <v>3.25</v>
      </c>
      <c r="J765" s="171">
        <v>20000000000</v>
      </c>
      <c r="K765" s="150">
        <v>3.25</v>
      </c>
      <c r="L765" s="150">
        <v>3.25</v>
      </c>
      <c r="M765" s="149">
        <v>20000000000</v>
      </c>
      <c r="N765" s="150">
        <v>3.25</v>
      </c>
    </row>
    <row r="766" spans="1:14" x14ac:dyDescent="0.25">
      <c r="A766" s="52" t="s">
        <v>454</v>
      </c>
      <c r="B766" s="148">
        <v>45953</v>
      </c>
      <c r="C766" s="52" t="s">
        <v>464</v>
      </c>
      <c r="D766" s="52" t="s">
        <v>35</v>
      </c>
      <c r="E766" s="147">
        <v>182</v>
      </c>
      <c r="F766" s="148">
        <v>45953</v>
      </c>
      <c r="G766" s="203">
        <v>46135</v>
      </c>
      <c r="H766" s="149">
        <v>15000000000</v>
      </c>
      <c r="I766" s="163">
        <v>3.5000000000000004</v>
      </c>
      <c r="J766" s="171">
        <v>15000000000</v>
      </c>
      <c r="K766" s="150">
        <v>3.5000000000000004</v>
      </c>
      <c r="L766" s="150">
        <v>3.5000000000000004</v>
      </c>
      <c r="M766" s="149">
        <v>15000000000</v>
      </c>
      <c r="N766" s="150">
        <v>3.5000000000000004</v>
      </c>
    </row>
    <row r="767" spans="1:14" x14ac:dyDescent="0.25">
      <c r="A767" s="52" t="s">
        <v>455</v>
      </c>
      <c r="B767" s="148">
        <v>45960</v>
      </c>
      <c r="C767" s="52" t="s">
        <v>464</v>
      </c>
      <c r="D767" s="52" t="s">
        <v>35</v>
      </c>
      <c r="E767" s="147">
        <v>7</v>
      </c>
      <c r="F767" s="148">
        <v>45960</v>
      </c>
      <c r="G767" s="203">
        <v>45967</v>
      </c>
      <c r="H767" s="149">
        <v>250000000000</v>
      </c>
      <c r="I767" s="165">
        <v>2.75</v>
      </c>
      <c r="J767" s="176"/>
      <c r="K767" s="51"/>
      <c r="L767" s="51"/>
      <c r="M767" s="51"/>
      <c r="N767" s="51"/>
    </row>
    <row r="768" spans="1:14" x14ac:dyDescent="0.25">
      <c r="A768" s="52" t="s">
        <v>455</v>
      </c>
      <c r="B768" s="148">
        <v>45960</v>
      </c>
      <c r="C768" s="52" t="s">
        <v>464</v>
      </c>
      <c r="D768" s="52" t="s">
        <v>35</v>
      </c>
      <c r="E768" s="147">
        <v>91</v>
      </c>
      <c r="F768" s="148">
        <v>45960</v>
      </c>
      <c r="G768" s="203">
        <v>46051</v>
      </c>
      <c r="H768" s="149">
        <v>20000000000</v>
      </c>
      <c r="I768" s="163">
        <v>3.25</v>
      </c>
      <c r="J768" s="171">
        <v>20000000000</v>
      </c>
      <c r="K768" s="150">
        <v>3.25</v>
      </c>
      <c r="L768" s="150">
        <v>3.25</v>
      </c>
      <c r="M768" s="149">
        <v>20000000000</v>
      </c>
      <c r="N768" s="150">
        <v>3.25</v>
      </c>
    </row>
    <row r="769" spans="1:14" x14ac:dyDescent="0.25">
      <c r="A769" s="52" t="s">
        <v>455</v>
      </c>
      <c r="B769" s="148">
        <v>45960</v>
      </c>
      <c r="C769" s="52" t="s">
        <v>464</v>
      </c>
      <c r="D769" s="52" t="s">
        <v>35</v>
      </c>
      <c r="E769" s="147">
        <v>182</v>
      </c>
      <c r="F769" s="148">
        <v>45960</v>
      </c>
      <c r="G769" s="203">
        <v>46142</v>
      </c>
      <c r="H769" s="149">
        <v>15000000000</v>
      </c>
      <c r="I769" s="163">
        <v>3.5000000000000004</v>
      </c>
      <c r="J769" s="171">
        <v>15000000000</v>
      </c>
      <c r="K769" s="150">
        <v>3.5000000000000004</v>
      </c>
      <c r="L769" s="150">
        <v>3.5000000000000004</v>
      </c>
      <c r="M769" s="149">
        <v>15000000000</v>
      </c>
      <c r="N769" s="150">
        <v>3.5000000000000004</v>
      </c>
    </row>
    <row r="770" spans="1:14" x14ac:dyDescent="0.25">
      <c r="A770" s="52" t="s">
        <v>456</v>
      </c>
      <c r="B770" s="148">
        <v>45974</v>
      </c>
      <c r="C770" s="52" t="s">
        <v>464</v>
      </c>
      <c r="D770" s="52" t="s">
        <v>35</v>
      </c>
      <c r="E770" s="147">
        <v>7</v>
      </c>
      <c r="F770" s="148">
        <v>45974</v>
      </c>
      <c r="G770" s="203">
        <v>45981</v>
      </c>
      <c r="H770" s="149">
        <v>250000000000</v>
      </c>
      <c r="I770" s="165">
        <v>2.75</v>
      </c>
      <c r="J770" s="176"/>
      <c r="K770" s="51"/>
      <c r="L770" s="51"/>
      <c r="M770" s="51"/>
      <c r="N770" s="51"/>
    </row>
    <row r="771" spans="1:14" x14ac:dyDescent="0.25">
      <c r="A771" s="52" t="s">
        <v>456</v>
      </c>
      <c r="B771" s="148">
        <v>45974</v>
      </c>
      <c r="C771" s="52" t="s">
        <v>464</v>
      </c>
      <c r="D771" s="52" t="s">
        <v>35</v>
      </c>
      <c r="E771" s="147">
        <v>91</v>
      </c>
      <c r="F771" s="148">
        <v>45974</v>
      </c>
      <c r="G771" s="203">
        <v>46065</v>
      </c>
      <c r="H771" s="149">
        <v>20000000000</v>
      </c>
      <c r="I771" s="163">
        <v>3.25</v>
      </c>
      <c r="J771" s="171">
        <v>20000000000</v>
      </c>
      <c r="K771" s="150">
        <v>3.25</v>
      </c>
      <c r="L771" s="150">
        <v>3.25</v>
      </c>
      <c r="M771" s="149">
        <v>20000000000</v>
      </c>
      <c r="N771" s="150">
        <v>3.25</v>
      </c>
    </row>
    <row r="772" spans="1:14" x14ac:dyDescent="0.25">
      <c r="A772" s="52" t="s">
        <v>456</v>
      </c>
      <c r="B772" s="148">
        <v>45974</v>
      </c>
      <c r="C772" s="52" t="s">
        <v>464</v>
      </c>
      <c r="D772" s="52" t="s">
        <v>35</v>
      </c>
      <c r="E772" s="147">
        <v>182</v>
      </c>
      <c r="F772" s="148">
        <v>45974</v>
      </c>
      <c r="G772" s="203">
        <v>46156</v>
      </c>
      <c r="H772" s="149">
        <v>30000000000</v>
      </c>
      <c r="I772" s="163">
        <v>3.5000000000000004</v>
      </c>
      <c r="J772" s="171">
        <v>30000000000</v>
      </c>
      <c r="K772" s="150">
        <v>3.5000000000000004</v>
      </c>
      <c r="L772" s="150">
        <v>3.5000000000000004</v>
      </c>
      <c r="M772" s="149">
        <v>30000000000</v>
      </c>
      <c r="N772" s="150">
        <v>3.5000000000000004</v>
      </c>
    </row>
    <row r="773" spans="1:14" x14ac:dyDescent="0.25">
      <c r="A773" s="52" t="s">
        <v>457</v>
      </c>
      <c r="B773" s="148">
        <v>45981</v>
      </c>
      <c r="C773" s="52" t="s">
        <v>464</v>
      </c>
      <c r="D773" s="52" t="s">
        <v>35</v>
      </c>
      <c r="E773" s="147">
        <v>7</v>
      </c>
      <c r="F773" s="148">
        <v>45981</v>
      </c>
      <c r="G773" s="203">
        <v>45988</v>
      </c>
      <c r="H773" s="149">
        <v>250000000000</v>
      </c>
      <c r="I773" s="165">
        <v>2.75</v>
      </c>
      <c r="J773" s="176"/>
      <c r="K773" s="51"/>
      <c r="L773" s="51"/>
      <c r="M773" s="51"/>
      <c r="N773" s="51"/>
    </row>
    <row r="774" spans="1:14" x14ac:dyDescent="0.25">
      <c r="A774" s="52" t="s">
        <v>457</v>
      </c>
      <c r="B774" s="148">
        <v>45981</v>
      </c>
      <c r="C774" s="52" t="s">
        <v>464</v>
      </c>
      <c r="D774" s="52" t="s">
        <v>35</v>
      </c>
      <c r="E774" s="147">
        <v>91</v>
      </c>
      <c r="F774" s="148">
        <v>45981</v>
      </c>
      <c r="G774" s="203">
        <v>46072</v>
      </c>
      <c r="H774" s="149">
        <v>20000000000</v>
      </c>
      <c r="I774" s="163">
        <v>3.25</v>
      </c>
      <c r="J774" s="171">
        <v>20000000000</v>
      </c>
      <c r="K774" s="150">
        <v>3.25</v>
      </c>
      <c r="L774" s="150">
        <v>3.25</v>
      </c>
      <c r="M774" s="149">
        <v>20000000000</v>
      </c>
      <c r="N774" s="150">
        <v>3.25</v>
      </c>
    </row>
    <row r="775" spans="1:14" x14ac:dyDescent="0.25">
      <c r="A775" s="52" t="s">
        <v>457</v>
      </c>
      <c r="B775" s="148">
        <v>45981</v>
      </c>
      <c r="C775" s="52" t="s">
        <v>464</v>
      </c>
      <c r="D775" s="52" t="s">
        <v>35</v>
      </c>
      <c r="E775" s="147">
        <v>182</v>
      </c>
      <c r="F775" s="148">
        <v>45981</v>
      </c>
      <c r="G775" s="203">
        <v>46163</v>
      </c>
      <c r="H775" s="149">
        <v>30000000000</v>
      </c>
      <c r="I775" s="163">
        <v>3.5000000000000004</v>
      </c>
      <c r="J775" s="171">
        <v>30000000000</v>
      </c>
      <c r="K775" s="150">
        <v>3.5000000000000004</v>
      </c>
      <c r="L775" s="150">
        <v>3.5000000000000004</v>
      </c>
      <c r="M775" s="149">
        <v>30000000000</v>
      </c>
      <c r="N775" s="150">
        <v>3.5000000000000004</v>
      </c>
    </row>
    <row r="776" spans="1:14" x14ac:dyDescent="0.25">
      <c r="A776" s="52" t="s">
        <v>458</v>
      </c>
      <c r="B776" s="148">
        <v>45988</v>
      </c>
      <c r="C776" s="52" t="s">
        <v>464</v>
      </c>
      <c r="D776" s="52" t="s">
        <v>35</v>
      </c>
      <c r="E776" s="147">
        <v>7</v>
      </c>
      <c r="F776" s="148">
        <v>45988</v>
      </c>
      <c r="G776" s="203">
        <v>45995</v>
      </c>
      <c r="H776" s="149">
        <v>250000000000</v>
      </c>
      <c r="I776" s="165">
        <v>2.75</v>
      </c>
      <c r="J776" s="171">
        <v>200000000</v>
      </c>
      <c r="K776" s="150">
        <v>2.7</v>
      </c>
      <c r="L776" s="150">
        <v>2.7</v>
      </c>
      <c r="M776" s="51"/>
      <c r="N776" s="150"/>
    </row>
    <row r="777" spans="1:14" x14ac:dyDescent="0.25">
      <c r="A777" s="52" t="s">
        <v>458</v>
      </c>
      <c r="B777" s="148">
        <v>45988</v>
      </c>
      <c r="C777" s="52" t="s">
        <v>464</v>
      </c>
      <c r="D777" s="52" t="s">
        <v>35</v>
      </c>
      <c r="E777" s="147">
        <v>91</v>
      </c>
      <c r="F777" s="148">
        <v>45988</v>
      </c>
      <c r="G777" s="203">
        <v>46079</v>
      </c>
      <c r="H777" s="149">
        <v>20000000000</v>
      </c>
      <c r="I777" s="163">
        <v>3.25</v>
      </c>
      <c r="J777" s="171">
        <v>20000000000</v>
      </c>
      <c r="K777" s="150">
        <v>3.25</v>
      </c>
      <c r="L777" s="150">
        <v>3.25</v>
      </c>
      <c r="M777" s="149">
        <v>20000000000</v>
      </c>
      <c r="N777" s="150">
        <v>3.25</v>
      </c>
    </row>
    <row r="778" spans="1:14" x14ac:dyDescent="0.25">
      <c r="A778" s="52" t="s">
        <v>458</v>
      </c>
      <c r="B778" s="148">
        <v>45988</v>
      </c>
      <c r="C778" s="52" t="s">
        <v>464</v>
      </c>
      <c r="D778" s="52" t="s">
        <v>35</v>
      </c>
      <c r="E778" s="147">
        <v>182</v>
      </c>
      <c r="F778" s="148">
        <v>45988</v>
      </c>
      <c r="G778" s="203">
        <v>46170</v>
      </c>
      <c r="H778" s="149">
        <v>30000000000</v>
      </c>
      <c r="I778" s="163">
        <v>3.5000000000000004</v>
      </c>
      <c r="J778" s="171">
        <v>30000000000</v>
      </c>
      <c r="K778" s="150">
        <v>3.5000000000000004</v>
      </c>
      <c r="L778" s="150">
        <v>3.5000000000000004</v>
      </c>
      <c r="M778" s="149">
        <v>30000000000</v>
      </c>
      <c r="N778" s="150">
        <v>3.5000000000000004</v>
      </c>
    </row>
    <row r="779" spans="1:14" x14ac:dyDescent="0.25">
      <c r="A779" s="52" t="s">
        <v>459</v>
      </c>
      <c r="B779" s="148">
        <v>45995</v>
      </c>
      <c r="C779" s="52" t="s">
        <v>464</v>
      </c>
      <c r="D779" s="52" t="s">
        <v>35</v>
      </c>
      <c r="E779" s="147">
        <v>7</v>
      </c>
      <c r="F779" s="148">
        <v>45995</v>
      </c>
      <c r="G779" s="203">
        <v>46002</v>
      </c>
      <c r="H779" s="149">
        <v>250000000000</v>
      </c>
      <c r="I779" s="165">
        <v>2.75</v>
      </c>
      <c r="J779" s="171">
        <v>50200000000</v>
      </c>
      <c r="K779" s="156">
        <v>2.75</v>
      </c>
      <c r="L779" s="156">
        <v>2.75</v>
      </c>
      <c r="M779" s="149">
        <v>50200000000</v>
      </c>
      <c r="N779" s="156">
        <v>2.75</v>
      </c>
    </row>
    <row r="780" spans="1:14" x14ac:dyDescent="0.25">
      <c r="A780" s="52" t="s">
        <v>459</v>
      </c>
      <c r="B780" s="148">
        <v>45995</v>
      </c>
      <c r="C780" s="52" t="s">
        <v>464</v>
      </c>
      <c r="D780" s="52" t="s">
        <v>35</v>
      </c>
      <c r="E780" s="147">
        <v>91</v>
      </c>
      <c r="F780" s="148">
        <v>45995</v>
      </c>
      <c r="G780" s="203">
        <v>46086</v>
      </c>
      <c r="H780" s="149">
        <v>20000000000</v>
      </c>
      <c r="I780" s="163">
        <v>3.25</v>
      </c>
      <c r="J780" s="171">
        <v>50200000000</v>
      </c>
      <c r="K780" s="150">
        <v>3.25</v>
      </c>
      <c r="L780" s="150">
        <v>3.25</v>
      </c>
      <c r="M780" s="149">
        <v>20000000000</v>
      </c>
      <c r="N780" s="150">
        <v>3.25</v>
      </c>
    </row>
    <row r="781" spans="1:14" x14ac:dyDescent="0.25">
      <c r="A781" s="52" t="s">
        <v>459</v>
      </c>
      <c r="B781" s="148">
        <v>45995</v>
      </c>
      <c r="C781" s="52" t="s">
        <v>464</v>
      </c>
      <c r="D781" s="52" t="s">
        <v>35</v>
      </c>
      <c r="E781" s="147">
        <v>182</v>
      </c>
      <c r="F781" s="148">
        <v>45995</v>
      </c>
      <c r="G781" s="203">
        <v>46177</v>
      </c>
      <c r="H781" s="149">
        <v>30000000000</v>
      </c>
      <c r="I781" s="163">
        <v>3.5000000000000004</v>
      </c>
      <c r="J781" s="171">
        <v>30000000000</v>
      </c>
      <c r="K781" s="150">
        <v>3.5000000000000004</v>
      </c>
      <c r="L781" s="150">
        <v>3.5000000000000004</v>
      </c>
      <c r="M781" s="149">
        <v>30000000000</v>
      </c>
      <c r="N781" s="150">
        <v>3.5000000000000004</v>
      </c>
    </row>
  </sheetData>
  <mergeCells count="1">
    <mergeCell ref="A3:N3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EE2F9-80E9-4E1B-9AF9-A1FEB21EEE1A}">
  <sheetPr codeName="Sheet11"/>
  <dimension ref="A1:BW130"/>
  <sheetViews>
    <sheetView topLeftCell="BF33" zoomScaleNormal="100" workbookViewId="0">
      <selection activeCell="BJ60" sqref="BJ60"/>
    </sheetView>
  </sheetViews>
  <sheetFormatPr defaultRowHeight="15" x14ac:dyDescent="0.25"/>
  <cols>
    <col min="1" max="1" width="13.42578125" bestFit="1" customWidth="1"/>
    <col min="2" max="2" width="15.28515625" hidden="1" customWidth="1"/>
    <col min="3" max="5" width="16.28515625" hidden="1" customWidth="1"/>
    <col min="6" max="7" width="17.42578125" hidden="1" customWidth="1"/>
    <col min="8" max="13" width="17.42578125" customWidth="1"/>
    <col min="14" max="14" width="15.7109375" customWidth="1"/>
    <col min="15" max="15" width="12.5703125" bestFit="1" customWidth="1"/>
    <col min="16" max="16" width="15.28515625" hidden="1" customWidth="1"/>
    <col min="17" max="19" width="16.28515625" hidden="1" customWidth="1"/>
    <col min="20" max="21" width="17.42578125" hidden="1" customWidth="1"/>
    <col min="22" max="27" width="17.42578125" customWidth="1"/>
    <col min="28" max="28" width="8.5703125" customWidth="1"/>
    <col min="29" max="29" width="13.42578125" bestFit="1" customWidth="1"/>
    <col min="30" max="30" width="26.42578125" bestFit="1" customWidth="1"/>
    <col min="31" max="34" width="23.5703125" bestFit="1" customWidth="1"/>
    <col min="35" max="35" width="15.28515625" customWidth="1"/>
    <col min="36" max="36" width="23.5703125" bestFit="1" customWidth="1"/>
    <col min="37" max="44" width="15.28515625" customWidth="1"/>
    <col min="45" max="45" width="12.5703125" hidden="1" customWidth="1"/>
    <col min="46" max="46" width="20" hidden="1" customWidth="1"/>
    <col min="47" max="47" width="17.85546875" hidden="1" customWidth="1"/>
    <col min="48" max="48" width="18.7109375" hidden="1" customWidth="1"/>
    <col min="49" max="49" width="19.140625" hidden="1" customWidth="1"/>
    <col min="50" max="50" width="18.7109375" hidden="1" customWidth="1"/>
    <col min="51" max="51" width="20" hidden="1" customWidth="1"/>
    <col min="52" max="52" width="20.28515625" hidden="1" customWidth="1"/>
    <col min="53" max="53" width="9.7109375" hidden="1" customWidth="1"/>
    <col min="54" max="54" width="10.7109375" hidden="1" customWidth="1"/>
    <col min="55" max="55" width="15.140625" hidden="1" customWidth="1"/>
    <col min="56" max="56" width="9.85546875" hidden="1" customWidth="1"/>
    <col min="57" max="57" width="0.85546875" style="74" customWidth="1"/>
    <col min="58" max="58" width="20.28515625" customWidth="1"/>
    <col min="59" max="59" width="19.140625" bestFit="1" customWidth="1"/>
    <col min="60" max="60" width="18.5703125" bestFit="1" customWidth="1"/>
    <col min="61" max="61" width="19.28515625" bestFit="1" customWidth="1"/>
    <col min="62" max="62" width="19.7109375" bestFit="1" customWidth="1"/>
    <col min="63" max="63" width="19.28515625" bestFit="1" customWidth="1"/>
    <col min="64" max="64" width="20.5703125" bestFit="1" customWidth="1"/>
    <col min="65" max="65" width="21" bestFit="1" customWidth="1"/>
    <col min="66" max="66" width="13.140625" customWidth="1"/>
    <col min="67" max="67" width="15.140625" bestFit="1" customWidth="1"/>
    <col min="68" max="68" width="11.28515625" customWidth="1"/>
    <col min="70" max="70" width="10" bestFit="1" customWidth="1"/>
    <col min="71" max="71" width="10.5703125" bestFit="1" customWidth="1"/>
    <col min="72" max="72" width="12.85546875" bestFit="1" customWidth="1"/>
    <col min="73" max="73" width="10.5703125" bestFit="1" customWidth="1"/>
    <col min="74" max="74" width="16.28515625" bestFit="1" customWidth="1"/>
    <col min="75" max="76" width="10.5703125" bestFit="1" customWidth="1"/>
    <col min="83" max="87" width="9.7109375" bestFit="1" customWidth="1"/>
    <col min="88" max="91" width="9.5703125" bestFit="1" customWidth="1"/>
  </cols>
  <sheetData>
    <row r="1" spans="1:75" ht="15.75" customHeight="1" x14ac:dyDescent="0.25">
      <c r="A1" s="2" t="s">
        <v>58</v>
      </c>
      <c r="B1" s="7" t="s">
        <v>1</v>
      </c>
      <c r="C1" s="7" t="s">
        <v>4</v>
      </c>
      <c r="D1" s="7" t="s">
        <v>5</v>
      </c>
      <c r="E1" s="7" t="s">
        <v>2</v>
      </c>
      <c r="F1" s="7" t="s">
        <v>3</v>
      </c>
      <c r="G1" s="55" t="s">
        <v>40</v>
      </c>
      <c r="H1" s="53" t="s">
        <v>91</v>
      </c>
      <c r="I1" s="7" t="s">
        <v>92</v>
      </c>
      <c r="J1" s="7" t="s">
        <v>93</v>
      </c>
      <c r="K1" s="7" t="s">
        <v>94</v>
      </c>
      <c r="L1" s="7" t="s">
        <v>95</v>
      </c>
      <c r="M1" s="7" t="s">
        <v>96</v>
      </c>
      <c r="N1" s="3"/>
      <c r="O1" s="2" t="s">
        <v>59</v>
      </c>
      <c r="P1" s="7" t="s">
        <v>1</v>
      </c>
      <c r="Q1" s="7" t="s">
        <v>4</v>
      </c>
      <c r="R1" s="7" t="s">
        <v>5</v>
      </c>
      <c r="S1" s="7" t="s">
        <v>2</v>
      </c>
      <c r="T1" s="7" t="s">
        <v>3</v>
      </c>
      <c r="U1" s="55" t="s">
        <v>40</v>
      </c>
      <c r="V1" s="53" t="s">
        <v>91</v>
      </c>
      <c r="W1" s="7" t="s">
        <v>92</v>
      </c>
      <c r="X1" s="7" t="s">
        <v>93</v>
      </c>
      <c r="Y1" s="7" t="s">
        <v>94</v>
      </c>
      <c r="Z1" s="7" t="s">
        <v>95</v>
      </c>
      <c r="AA1" s="7" t="s">
        <v>96</v>
      </c>
      <c r="AC1" s="7" t="s">
        <v>60</v>
      </c>
      <c r="AD1" s="212" t="s">
        <v>61</v>
      </c>
      <c r="AE1" s="212"/>
      <c r="AF1" s="212"/>
      <c r="AG1" s="212" t="s">
        <v>65</v>
      </c>
      <c r="AH1" s="212"/>
      <c r="AI1" s="212"/>
      <c r="AJ1" s="212"/>
      <c r="AK1" s="212" t="s">
        <v>66</v>
      </c>
      <c r="AL1" s="212"/>
      <c r="AM1" s="212"/>
      <c r="AN1" s="212"/>
      <c r="AO1" s="212" t="s">
        <v>67</v>
      </c>
      <c r="AP1" s="212"/>
      <c r="AQ1" s="212"/>
      <c r="AR1" s="212"/>
      <c r="AS1" t="s">
        <v>89</v>
      </c>
      <c r="AT1" s="7" t="s">
        <v>82</v>
      </c>
      <c r="AU1" s="7" t="s">
        <v>1</v>
      </c>
      <c r="AV1" s="7" t="s">
        <v>4</v>
      </c>
      <c r="AW1" s="7" t="s">
        <v>5</v>
      </c>
      <c r="AX1" s="7" t="s">
        <v>2</v>
      </c>
      <c r="AY1" s="7" t="s">
        <v>3</v>
      </c>
      <c r="AZ1" s="7" t="s">
        <v>6</v>
      </c>
      <c r="BF1" t="s">
        <v>90</v>
      </c>
      <c r="BG1" s="7" t="s">
        <v>82</v>
      </c>
      <c r="BH1" s="53" t="s">
        <v>91</v>
      </c>
      <c r="BI1" s="7" t="s">
        <v>92</v>
      </c>
      <c r="BJ1" s="7" t="s">
        <v>93</v>
      </c>
      <c r="BK1" s="7" t="s">
        <v>94</v>
      </c>
      <c r="BL1" s="7" t="s">
        <v>95</v>
      </c>
      <c r="BM1" s="7" t="s">
        <v>96</v>
      </c>
    </row>
    <row r="2" spans="1:75" x14ac:dyDescent="0.25">
      <c r="A2" s="15">
        <v>44958</v>
      </c>
      <c r="B2" s="18">
        <v>2.5</v>
      </c>
      <c r="C2" s="18">
        <v>2.58</v>
      </c>
      <c r="D2" s="18">
        <v>2.68</v>
      </c>
      <c r="E2" s="18">
        <v>2.7</v>
      </c>
      <c r="F2" s="18">
        <v>1.8</v>
      </c>
      <c r="G2" s="20">
        <v>2.8</v>
      </c>
      <c r="H2" s="54">
        <v>2.0989847715736039</v>
      </c>
      <c r="I2" s="18">
        <v>2.4891666666666672</v>
      </c>
      <c r="J2" s="18">
        <v>2.68</v>
      </c>
      <c r="K2" s="18">
        <v>2.3553367217280821</v>
      </c>
      <c r="L2" s="18">
        <v>2.108571428571429</v>
      </c>
      <c r="M2" s="18">
        <v>2.5222222222222221</v>
      </c>
      <c r="N2" s="3"/>
      <c r="O2" s="15">
        <v>44958</v>
      </c>
      <c r="P2" s="18">
        <v>0.85</v>
      </c>
      <c r="Q2" s="18">
        <v>0.95</v>
      </c>
      <c r="R2" s="18">
        <v>1.05</v>
      </c>
      <c r="S2" s="18">
        <v>1.57</v>
      </c>
      <c r="T2" s="18">
        <v>1</v>
      </c>
      <c r="U2" s="20">
        <v>1.8</v>
      </c>
      <c r="V2" s="54">
        <v>0.85</v>
      </c>
      <c r="W2" s="18">
        <v>0.94138211382113823</v>
      </c>
      <c r="X2" s="18">
        <v>1.0349999999999999</v>
      </c>
      <c r="Y2" s="18">
        <v>1.57</v>
      </c>
      <c r="Z2" s="18">
        <v>1</v>
      </c>
      <c r="AA2" s="18">
        <v>1.8</v>
      </c>
      <c r="AC2" s="2"/>
      <c r="AD2" s="2" t="s">
        <v>62</v>
      </c>
      <c r="AE2" s="2" t="s">
        <v>63</v>
      </c>
      <c r="AF2" s="2" t="s">
        <v>64</v>
      </c>
      <c r="AG2" s="2"/>
      <c r="AH2" s="2" t="s">
        <v>62</v>
      </c>
      <c r="AI2" s="2" t="s">
        <v>63</v>
      </c>
      <c r="AJ2" s="2" t="s">
        <v>64</v>
      </c>
      <c r="AK2" s="2"/>
      <c r="AL2" s="2" t="s">
        <v>62</v>
      </c>
      <c r="AM2" s="2" t="s">
        <v>63</v>
      </c>
      <c r="AN2" s="2" t="s">
        <v>64</v>
      </c>
      <c r="AO2" s="2"/>
      <c r="AP2" s="2" t="s">
        <v>62</v>
      </c>
      <c r="AQ2" s="2" t="s">
        <v>63</v>
      </c>
      <c r="AR2" s="2" t="s">
        <v>64</v>
      </c>
      <c r="AT2" s="2" t="s">
        <v>68</v>
      </c>
      <c r="AU2" s="6" t="e">
        <f>IFERROR(AVERAGE(B106:B109),#N/A)</f>
        <v>#N/A</v>
      </c>
      <c r="AV2" s="6" t="e">
        <f t="shared" ref="AV2:AZ2" si="0">IFERROR(AVERAGE(C106:C109),#N/A)</f>
        <v>#N/A</v>
      </c>
      <c r="AW2" s="6" t="e">
        <f t="shared" si="0"/>
        <v>#N/A</v>
      </c>
      <c r="AX2" s="6">
        <f t="shared" si="0"/>
        <v>0.47249999999999998</v>
      </c>
      <c r="AY2" s="6">
        <f t="shared" si="0"/>
        <v>0.94750000000000001</v>
      </c>
      <c r="AZ2" s="6">
        <f t="shared" si="0"/>
        <v>1.0350000000000001</v>
      </c>
      <c r="BG2" s="2" t="s">
        <v>68</v>
      </c>
      <c r="BH2" s="6" t="e">
        <f>IFERROR(AVERAGE(H128:H130),#N/A)</f>
        <v>#N/A</v>
      </c>
      <c r="BI2" s="6" t="e">
        <f t="shared" ref="BI2:BM2" si="1">IFERROR(AVERAGE(I128:I130),#N/A)</f>
        <v>#N/A</v>
      </c>
      <c r="BJ2" s="6" t="e">
        <f t="shared" si="1"/>
        <v>#N/A</v>
      </c>
      <c r="BK2" s="6">
        <f t="shared" si="1"/>
        <v>0.14969729351549219</v>
      </c>
      <c r="BL2" s="6">
        <f t="shared" si="1"/>
        <v>0.62588893323960726</v>
      </c>
      <c r="BM2" s="6" t="e">
        <f t="shared" si="1"/>
        <v>#N/A</v>
      </c>
    </row>
    <row r="3" spans="1:75" x14ac:dyDescent="0.25">
      <c r="A3" s="15">
        <v>44972</v>
      </c>
      <c r="B3" s="18">
        <v>1.75</v>
      </c>
      <c r="C3" s="18">
        <v>1.65</v>
      </c>
      <c r="D3" s="18">
        <v>1.82</v>
      </c>
      <c r="E3" s="18">
        <v>2</v>
      </c>
      <c r="F3" s="18">
        <v>1.9</v>
      </c>
      <c r="G3" s="20">
        <v>2.15</v>
      </c>
      <c r="H3" s="54">
        <v>1.7312941176470591</v>
      </c>
      <c r="I3" s="18">
        <v>1.6673913043478259</v>
      </c>
      <c r="J3" s="18">
        <v>1.6886956521739129</v>
      </c>
      <c r="K3" s="18">
        <v>1.7408450704225349</v>
      </c>
      <c r="L3" s="18">
        <v>1.759398496240602</v>
      </c>
      <c r="M3" s="18">
        <v>1.978666666666667</v>
      </c>
      <c r="N3" s="3"/>
      <c r="O3" s="15">
        <v>44972</v>
      </c>
      <c r="P3" s="18">
        <v>0.85</v>
      </c>
      <c r="Q3" s="18">
        <v>0.9</v>
      </c>
      <c r="R3" s="18">
        <v>1</v>
      </c>
      <c r="S3" s="18">
        <v>1.54</v>
      </c>
      <c r="T3" s="18">
        <v>0.2</v>
      </c>
      <c r="U3" s="20">
        <v>0.68</v>
      </c>
      <c r="V3" s="54">
        <v>0.73292682926829267</v>
      </c>
      <c r="W3" s="18">
        <v>0.89330855018587363</v>
      </c>
      <c r="X3" s="18">
        <v>1.005932203389831</v>
      </c>
      <c r="Y3" s="18">
        <v>1.4652631578947399</v>
      </c>
      <c r="Z3" s="18">
        <v>0.2</v>
      </c>
      <c r="AA3" s="18">
        <v>0.68</v>
      </c>
      <c r="AC3" s="15">
        <v>44811</v>
      </c>
      <c r="AD3" s="18">
        <v>1.8</v>
      </c>
      <c r="AE3" s="18">
        <v>2.2000000000000002</v>
      </c>
      <c r="AF3" s="18">
        <f>AVERAGE(AD3,AE3)</f>
        <v>2</v>
      </c>
      <c r="AG3" s="15">
        <v>44979</v>
      </c>
      <c r="AH3" s="18">
        <v>4.05</v>
      </c>
      <c r="AI3" s="18">
        <v>4.5</v>
      </c>
      <c r="AJ3" s="6">
        <f>AVERAGE(AH3,AI3)</f>
        <v>4.2750000000000004</v>
      </c>
      <c r="AK3" s="15">
        <v>44825</v>
      </c>
      <c r="AL3" s="18">
        <v>3</v>
      </c>
      <c r="AM3" s="18">
        <v>5</v>
      </c>
      <c r="AN3" s="6">
        <f>AVERAGE(AL3,AM3)</f>
        <v>4</v>
      </c>
      <c r="AO3" s="15">
        <v>45497.572916666664</v>
      </c>
      <c r="AP3" s="18">
        <v>5</v>
      </c>
      <c r="AQ3" s="18">
        <v>6</v>
      </c>
      <c r="AR3" s="6">
        <f>AVERAGE(AP3,AQ3)</f>
        <v>5.5</v>
      </c>
      <c r="AT3" s="2" t="s">
        <v>18</v>
      </c>
      <c r="AU3" s="6" t="e">
        <f>IFERROR(AVERAGE(B99:B109),#N/A)</f>
        <v>#N/A</v>
      </c>
      <c r="AV3" s="6" t="e">
        <f t="shared" ref="AV3:AZ3" si="2">IFERROR(AVERAGE(C99:C109),#N/A)</f>
        <v>#N/A</v>
      </c>
      <c r="AW3" s="6" t="e">
        <f t="shared" si="2"/>
        <v>#N/A</v>
      </c>
      <c r="AX3" s="6">
        <f t="shared" si="2"/>
        <v>0.58636363636363642</v>
      </c>
      <c r="AY3" s="6">
        <f t="shared" si="2"/>
        <v>0.93454545454545446</v>
      </c>
      <c r="AZ3" s="6">
        <f t="shared" si="2"/>
        <v>1.0381818181818181</v>
      </c>
      <c r="BF3" t="s">
        <v>150</v>
      </c>
      <c r="BG3" s="2" t="s">
        <v>18</v>
      </c>
      <c r="BH3" s="6" t="e">
        <f>IFERROR(AVERAGE(H119:H130),#N/A)</f>
        <v>#N/A</v>
      </c>
      <c r="BI3" s="6" t="e">
        <f t="shared" ref="BI3:BM3" si="3">IFERROR(AVERAGE(I119:I130),#N/A)</f>
        <v>#N/A</v>
      </c>
      <c r="BJ3" s="6" t="e">
        <f t="shared" si="3"/>
        <v>#N/A</v>
      </c>
      <c r="BK3" s="6">
        <f t="shared" si="3"/>
        <v>0.26512696578506351</v>
      </c>
      <c r="BL3" s="6">
        <f t="shared" si="3"/>
        <v>0.74784884488766956</v>
      </c>
      <c r="BM3" s="6" t="e">
        <f t="shared" si="3"/>
        <v>#N/A</v>
      </c>
    </row>
    <row r="4" spans="1:75" x14ac:dyDescent="0.25">
      <c r="A4" s="15">
        <v>44979</v>
      </c>
      <c r="B4" s="18">
        <v>1.7</v>
      </c>
      <c r="C4" s="18">
        <v>1.38</v>
      </c>
      <c r="D4" s="18">
        <v>1.8</v>
      </c>
      <c r="E4" s="18">
        <v>1.5</v>
      </c>
      <c r="F4" s="18">
        <v>1.5</v>
      </c>
      <c r="G4" s="20">
        <v>1.5</v>
      </c>
      <c r="H4" s="54">
        <v>1.2865497076023391</v>
      </c>
      <c r="I4" s="18">
        <v>1.308636363636364</v>
      </c>
      <c r="J4" s="18">
        <v>1.0512463187881349</v>
      </c>
      <c r="K4" s="18">
        <v>1.658983825812683</v>
      </c>
      <c r="L4" s="18">
        <v>1.4790465561224491</v>
      </c>
      <c r="M4" s="18">
        <v>1.5309625502940269</v>
      </c>
      <c r="N4" s="3"/>
      <c r="O4" s="15">
        <v>44979</v>
      </c>
      <c r="P4" s="18">
        <v>0.85</v>
      </c>
      <c r="Q4" s="18">
        <v>0.9</v>
      </c>
      <c r="R4" s="18">
        <v>1.05</v>
      </c>
      <c r="S4" s="18">
        <v>1.59</v>
      </c>
      <c r="T4" s="18"/>
      <c r="U4" s="20"/>
      <c r="V4" s="54">
        <v>0.81153846153846154</v>
      </c>
      <c r="W4" s="18">
        <v>0.87282051282051287</v>
      </c>
      <c r="X4" s="18">
        <v>0.99142857142857144</v>
      </c>
      <c r="Y4" s="18">
        <v>1.06283950617284</v>
      </c>
      <c r="Z4" s="18"/>
      <c r="AA4" s="18"/>
      <c r="AC4" s="15">
        <v>44878</v>
      </c>
      <c r="AD4" s="18">
        <v>2.2000000000000002</v>
      </c>
      <c r="AE4" s="18">
        <v>5.5</v>
      </c>
      <c r="AF4" s="18">
        <f t="shared" ref="AF4:AF13" si="4">AVERAGE(AD4,AE4)</f>
        <v>3.85</v>
      </c>
      <c r="AG4" s="15">
        <v>45070</v>
      </c>
      <c r="AH4" s="18">
        <v>4</v>
      </c>
      <c r="AI4" s="18">
        <v>4</v>
      </c>
      <c r="AJ4" s="6">
        <f t="shared" ref="AJ4:AJ9" si="5">AVERAGE(AH4,AI4)</f>
        <v>4</v>
      </c>
      <c r="AK4" s="15">
        <v>44895</v>
      </c>
      <c r="AL4" s="18">
        <v>5.5</v>
      </c>
      <c r="AM4" s="18">
        <v>5.5</v>
      </c>
      <c r="AN4" s="6">
        <f t="shared" ref="AN4:AN12" si="6">AVERAGE(AL4,AM4)</f>
        <v>5.5</v>
      </c>
      <c r="AO4" s="30"/>
      <c r="AP4" s="30"/>
      <c r="AQ4" s="30"/>
      <c r="AR4" s="30"/>
      <c r="AT4" s="2" t="s">
        <v>19</v>
      </c>
      <c r="AU4" s="6" t="e">
        <f>IFERROR(AVERAGE(B87:B109),#N/A)</f>
        <v>#N/A</v>
      </c>
      <c r="AV4" s="6" t="e">
        <f t="shared" ref="AV4:AZ4" si="7">IFERROR(AVERAGE(C87:C109),#N/A)</f>
        <v>#N/A</v>
      </c>
      <c r="AW4" s="6" t="e">
        <f t="shared" si="7"/>
        <v>#N/A</v>
      </c>
      <c r="AX4" s="6">
        <f t="shared" si="7"/>
        <v>0.71434782608695646</v>
      </c>
      <c r="AY4" s="6">
        <f t="shared" si="7"/>
        <v>0.98347826086956525</v>
      </c>
      <c r="AZ4" s="6">
        <f t="shared" si="7"/>
        <v>1.0604347826086962</v>
      </c>
      <c r="BF4" t="s">
        <v>150</v>
      </c>
      <c r="BG4" s="2" t="s">
        <v>19</v>
      </c>
      <c r="BH4" s="6" t="e">
        <f>IFERROR(AVERAGE(H106:H130),#N/A)</f>
        <v>#N/A</v>
      </c>
      <c r="BI4" s="6" t="e">
        <f t="shared" ref="BI4:BM4" si="8">IFERROR(AVERAGE(I106:I130),#N/A)</f>
        <v>#N/A</v>
      </c>
      <c r="BJ4" s="6" t="e">
        <f t="shared" si="8"/>
        <v>#N/A</v>
      </c>
      <c r="BK4" s="6">
        <f t="shared" si="8"/>
        <v>0.34826184297318996</v>
      </c>
      <c r="BL4" s="6">
        <f t="shared" si="8"/>
        <v>0.80622461972030224</v>
      </c>
      <c r="BM4" s="6">
        <f t="shared" si="8"/>
        <v>1.0277479338842974</v>
      </c>
    </row>
    <row r="5" spans="1:75" x14ac:dyDescent="0.25">
      <c r="A5" s="15">
        <v>44993</v>
      </c>
      <c r="B5" s="18">
        <v>0.7</v>
      </c>
      <c r="C5" s="18">
        <v>0.63</v>
      </c>
      <c r="D5" s="18">
        <v>0.95</v>
      </c>
      <c r="E5" s="18">
        <v>1.4</v>
      </c>
      <c r="F5" s="18">
        <v>1.5</v>
      </c>
      <c r="G5" s="20">
        <v>1.58</v>
      </c>
      <c r="H5" s="54">
        <v>0.78984423676012505</v>
      </c>
      <c r="I5" s="18">
        <v>0.79067415730337076</v>
      </c>
      <c r="J5" s="18">
        <v>0.95099999999999996</v>
      </c>
      <c r="K5" s="18">
        <v>1.2547662827833159</v>
      </c>
      <c r="L5" s="18">
        <v>1.287169042769857</v>
      </c>
      <c r="M5" s="18">
        <v>1.2806523955147811</v>
      </c>
      <c r="N5" s="3"/>
      <c r="O5" s="15">
        <v>44993</v>
      </c>
      <c r="P5" s="18">
        <v>0.8</v>
      </c>
      <c r="Q5" s="18">
        <v>0.83</v>
      </c>
      <c r="R5" s="18">
        <v>0.99</v>
      </c>
      <c r="S5" s="18">
        <v>1.49</v>
      </c>
      <c r="T5" s="18">
        <v>1.52</v>
      </c>
      <c r="U5" s="20">
        <v>1.6</v>
      </c>
      <c r="V5" s="54">
        <v>0.77857142857142858</v>
      </c>
      <c r="W5" s="18">
        <v>0.81699999999999995</v>
      </c>
      <c r="X5" s="18">
        <v>0.98599999999999999</v>
      </c>
      <c r="Y5" s="18">
        <v>1.4709574468085109</v>
      </c>
      <c r="Z5" s="18">
        <v>1.5180952380952379</v>
      </c>
      <c r="AA5" s="18">
        <v>1.5952380952380949</v>
      </c>
      <c r="AC5" s="15">
        <v>44909</v>
      </c>
      <c r="AD5" s="18">
        <v>2.2000000000000002</v>
      </c>
      <c r="AE5" s="18">
        <v>6</v>
      </c>
      <c r="AF5" s="18">
        <f t="shared" si="4"/>
        <v>4.0999999999999996</v>
      </c>
      <c r="AG5" s="15">
        <v>45154</v>
      </c>
      <c r="AH5" s="18">
        <v>4.25</v>
      </c>
      <c r="AI5" s="18">
        <v>4.3</v>
      </c>
      <c r="AJ5" s="6">
        <f t="shared" si="5"/>
        <v>4.2750000000000004</v>
      </c>
      <c r="AK5" s="15">
        <v>45007</v>
      </c>
      <c r="AL5" s="18">
        <v>4.5</v>
      </c>
      <c r="AM5" s="18">
        <v>4.5</v>
      </c>
      <c r="AN5" s="6">
        <f t="shared" si="6"/>
        <v>4.5</v>
      </c>
    </row>
    <row r="6" spans="1:75" x14ac:dyDescent="0.25">
      <c r="A6" s="15">
        <v>45007</v>
      </c>
      <c r="B6" s="18">
        <v>0.3</v>
      </c>
      <c r="C6" s="18">
        <v>0.3</v>
      </c>
      <c r="D6" s="18">
        <v>0.6</v>
      </c>
      <c r="E6" s="18">
        <v>1.3</v>
      </c>
      <c r="F6" s="18">
        <v>1.3</v>
      </c>
      <c r="G6" s="20">
        <v>1.38</v>
      </c>
      <c r="H6" s="54">
        <v>0.5418367346938775</v>
      </c>
      <c r="I6" s="18">
        <v>0.58356752537080403</v>
      </c>
      <c r="J6" s="18">
        <v>0.65974358974358971</v>
      </c>
      <c r="K6" s="18">
        <v>1.1131607748714021</v>
      </c>
      <c r="L6" s="18">
        <v>1.136271186440678</v>
      </c>
      <c r="M6" s="18">
        <v>1.334545454545454</v>
      </c>
      <c r="N6" s="3"/>
      <c r="O6" s="15">
        <v>45007</v>
      </c>
      <c r="P6" s="18">
        <v>0.78</v>
      </c>
      <c r="Q6" s="18">
        <v>0.83</v>
      </c>
      <c r="R6" s="18">
        <v>0.98</v>
      </c>
      <c r="S6" s="18">
        <v>1.48</v>
      </c>
      <c r="T6" s="18">
        <v>1.08</v>
      </c>
      <c r="U6" s="20"/>
      <c r="V6" s="54">
        <v>0.78611111111111109</v>
      </c>
      <c r="W6" s="18">
        <v>0.81740088105726871</v>
      </c>
      <c r="X6" s="18">
        <v>0.98142857142857143</v>
      </c>
      <c r="Y6" s="18">
        <v>1.46875</v>
      </c>
      <c r="Z6" s="18">
        <v>1.08</v>
      </c>
      <c r="AA6" s="18"/>
      <c r="AC6" s="15">
        <v>44951</v>
      </c>
      <c r="AD6" s="18">
        <v>3.48</v>
      </c>
      <c r="AE6" s="18">
        <v>3.6</v>
      </c>
      <c r="AF6" s="18">
        <f t="shared" si="4"/>
        <v>3.54</v>
      </c>
      <c r="AG6" s="15">
        <v>45252</v>
      </c>
      <c r="AH6" s="18">
        <v>4.3</v>
      </c>
      <c r="AI6" s="18">
        <v>5.5</v>
      </c>
      <c r="AJ6" s="6">
        <f t="shared" si="5"/>
        <v>4.9000000000000004</v>
      </c>
      <c r="AK6" s="15">
        <v>45091</v>
      </c>
      <c r="AL6" s="18">
        <v>5</v>
      </c>
      <c r="AM6" s="18">
        <v>5</v>
      </c>
      <c r="AN6" s="6">
        <f t="shared" si="6"/>
        <v>5</v>
      </c>
    </row>
    <row r="7" spans="1:75" x14ac:dyDescent="0.25">
      <c r="A7" s="15">
        <v>45021</v>
      </c>
      <c r="B7" s="18">
        <v>0.27</v>
      </c>
      <c r="C7" s="18">
        <v>0.3</v>
      </c>
      <c r="D7" s="18">
        <v>0.4</v>
      </c>
      <c r="E7" s="18">
        <v>1.1200000000000001</v>
      </c>
      <c r="F7" s="18"/>
      <c r="G7" s="20">
        <v>1.18</v>
      </c>
      <c r="H7" s="54">
        <v>0.34558823529411759</v>
      </c>
      <c r="I7" s="18">
        <v>0.3926470588235294</v>
      </c>
      <c r="J7" s="18">
        <v>0.46041666666666659</v>
      </c>
      <c r="K7" s="18">
        <v>1.068183641631379</v>
      </c>
      <c r="L7" s="18"/>
      <c r="M7" s="18">
        <v>1.17047619047619</v>
      </c>
      <c r="N7" s="3"/>
      <c r="O7" s="15">
        <v>45021</v>
      </c>
      <c r="P7" s="18">
        <v>0.73</v>
      </c>
      <c r="Q7" s="18">
        <v>0.7</v>
      </c>
      <c r="R7" s="18">
        <v>0.85</v>
      </c>
      <c r="S7" s="18">
        <v>1.43</v>
      </c>
      <c r="T7" s="18"/>
      <c r="U7" s="20"/>
      <c r="V7" s="54">
        <v>0.71352941176470586</v>
      </c>
      <c r="W7" s="18">
        <v>0.73826086956521741</v>
      </c>
      <c r="X7" s="18">
        <v>0.87578947368421056</v>
      </c>
      <c r="Y7" s="18">
        <v>1.4178836373816079</v>
      </c>
      <c r="Z7" s="18"/>
      <c r="AA7" s="18"/>
      <c r="AC7" s="15">
        <v>45035</v>
      </c>
      <c r="AD7" s="18">
        <v>3.6</v>
      </c>
      <c r="AE7" s="18">
        <v>3.6</v>
      </c>
      <c r="AF7" s="18">
        <f t="shared" si="4"/>
        <v>3.6</v>
      </c>
      <c r="AG7" s="15">
        <v>45343</v>
      </c>
      <c r="AH7" s="18">
        <v>4.7</v>
      </c>
      <c r="AI7" s="18">
        <v>5</v>
      </c>
      <c r="AJ7" s="6">
        <f t="shared" si="5"/>
        <v>4.8499999999999996</v>
      </c>
      <c r="AK7" s="15">
        <v>45189</v>
      </c>
      <c r="AL7" s="18">
        <v>5.2</v>
      </c>
      <c r="AM7" s="18">
        <v>6.5</v>
      </c>
      <c r="AN7" s="6">
        <f t="shared" si="6"/>
        <v>5.85</v>
      </c>
      <c r="AT7" s="33" t="s">
        <v>83</v>
      </c>
      <c r="AU7" s="7" t="s">
        <v>1</v>
      </c>
      <c r="AV7" s="7" t="s">
        <v>4</v>
      </c>
      <c r="AW7" s="7" t="s">
        <v>5</v>
      </c>
      <c r="AX7" s="7" t="s">
        <v>2</v>
      </c>
      <c r="AY7" s="7" t="s">
        <v>3</v>
      </c>
      <c r="AZ7" s="7" t="s">
        <v>6</v>
      </c>
      <c r="BA7" s="7" t="s">
        <v>20</v>
      </c>
      <c r="BB7" s="7" t="s">
        <v>36</v>
      </c>
      <c r="BC7" s="7" t="s">
        <v>37</v>
      </c>
      <c r="BD7" s="7" t="s">
        <v>38</v>
      </c>
      <c r="BG7" s="7" t="s">
        <v>102</v>
      </c>
      <c r="BH7" s="53" t="s">
        <v>91</v>
      </c>
      <c r="BI7" s="7" t="s">
        <v>92</v>
      </c>
      <c r="BJ7" s="7" t="s">
        <v>93</v>
      </c>
      <c r="BK7" s="7" t="s">
        <v>94</v>
      </c>
      <c r="BL7" s="7" t="s">
        <v>95</v>
      </c>
      <c r="BM7" s="7" t="s">
        <v>20</v>
      </c>
      <c r="BN7" s="7" t="s">
        <v>36</v>
      </c>
      <c r="BO7" s="7" t="s">
        <v>37</v>
      </c>
      <c r="BP7" s="7" t="s">
        <v>38</v>
      </c>
      <c r="BQ7" s="7" t="s">
        <v>147</v>
      </c>
    </row>
    <row r="8" spans="1:75" x14ac:dyDescent="0.25">
      <c r="A8" s="15">
        <v>45035</v>
      </c>
      <c r="B8" s="18">
        <v>0.2</v>
      </c>
      <c r="C8" s="18">
        <v>0.2</v>
      </c>
      <c r="D8" s="18">
        <v>0.3</v>
      </c>
      <c r="E8" s="18">
        <v>1.1200000000000001</v>
      </c>
      <c r="F8" s="18">
        <v>1.05</v>
      </c>
      <c r="G8" s="20">
        <v>1.1499999999999999</v>
      </c>
      <c r="H8" s="54">
        <v>0.2527638190954774</v>
      </c>
      <c r="I8" s="18">
        <v>0.28291457286432159</v>
      </c>
      <c r="J8" s="18">
        <v>0.37046979865771812</v>
      </c>
      <c r="K8" s="18">
        <v>0.98538408821880263</v>
      </c>
      <c r="L8" s="18">
        <v>0.91846846846846841</v>
      </c>
      <c r="M8" s="18">
        <v>1.140534161490683</v>
      </c>
      <c r="N8" s="3"/>
      <c r="O8" s="15">
        <v>45035</v>
      </c>
      <c r="P8" s="18">
        <v>0.71</v>
      </c>
      <c r="Q8" s="18">
        <v>0.76</v>
      </c>
      <c r="R8" s="18">
        <v>0.91</v>
      </c>
      <c r="S8" s="18">
        <v>1.42</v>
      </c>
      <c r="T8" s="18">
        <v>1.02</v>
      </c>
      <c r="U8" s="20"/>
      <c r="V8" s="54">
        <v>0.7200787401574803</v>
      </c>
      <c r="W8" s="18">
        <v>0.75111111111111106</v>
      </c>
      <c r="X8" s="18">
        <v>0.8833333333333333</v>
      </c>
      <c r="Y8" s="18">
        <v>1.4034705332086059</v>
      </c>
      <c r="Z8" s="18">
        <v>1.02</v>
      </c>
      <c r="AA8" s="18"/>
      <c r="AC8" s="15">
        <v>45126</v>
      </c>
      <c r="AD8" s="18">
        <v>3.6</v>
      </c>
      <c r="AE8" s="18">
        <v>3.8</v>
      </c>
      <c r="AF8" s="18">
        <f>AVERAGE(AD8,AE8)</f>
        <v>3.7</v>
      </c>
      <c r="AG8" s="15">
        <v>45441</v>
      </c>
      <c r="AH8" s="18">
        <v>4</v>
      </c>
      <c r="AI8" s="18">
        <v>5.5</v>
      </c>
      <c r="AJ8" s="6">
        <f t="shared" si="5"/>
        <v>4.75</v>
      </c>
      <c r="AK8" s="15">
        <v>45280</v>
      </c>
      <c r="AL8" s="18">
        <v>4.5</v>
      </c>
      <c r="AM8" s="18">
        <v>5.5</v>
      </c>
      <c r="AN8" s="6">
        <f t="shared" si="6"/>
        <v>5</v>
      </c>
      <c r="AT8" s="2" t="s">
        <v>68</v>
      </c>
      <c r="AU8" s="6">
        <f>IFERROR(AVERAGE(P106:P109),#N/A)</f>
        <v>1</v>
      </c>
      <c r="AV8" s="6" t="e">
        <f t="shared" ref="AV8:AZ8" si="9">IFERROR(AVERAGE(Q106:Q109),#N/A)</f>
        <v>#N/A</v>
      </c>
      <c r="AW8" s="6" t="e">
        <f t="shared" si="9"/>
        <v>#N/A</v>
      </c>
      <c r="AX8" s="6">
        <f t="shared" si="9"/>
        <v>1.125</v>
      </c>
      <c r="AY8" s="6">
        <f t="shared" si="9"/>
        <v>1.075</v>
      </c>
      <c r="AZ8" s="6" t="e">
        <f t="shared" si="9"/>
        <v>#N/A</v>
      </c>
      <c r="BA8" s="12">
        <f>AF13</f>
        <v>3.5</v>
      </c>
      <c r="BB8" s="12">
        <f>IFERROR(AVERAGE(AJ9),0)</f>
        <v>4.25</v>
      </c>
      <c r="BC8" s="12">
        <f>IFERROR(AVERAGE(AN13),0)</f>
        <v>4</v>
      </c>
      <c r="BD8" s="31">
        <v>5.5</v>
      </c>
      <c r="BG8" s="2" t="s">
        <v>68</v>
      </c>
      <c r="BH8" s="6">
        <f>IFERROR(AVERAGE(V128:V130),#N/A)</f>
        <v>0.84171075837742515</v>
      </c>
      <c r="BI8" s="6" t="e">
        <f t="shared" ref="BI8:BL8" si="10">IFERROR(AVERAGE(W128:W130),#N/A)</f>
        <v>#N/A</v>
      </c>
      <c r="BJ8" s="6" t="e">
        <f t="shared" si="10"/>
        <v>#N/A</v>
      </c>
      <c r="BK8" s="6">
        <f t="shared" si="10"/>
        <v>0.87627578718783916</v>
      </c>
      <c r="BL8" s="6">
        <f t="shared" si="10"/>
        <v>1.2902380952380952</v>
      </c>
      <c r="BM8" s="6">
        <f>AD31</f>
        <v>3.4375</v>
      </c>
      <c r="BN8" s="6">
        <f>AF27</f>
        <v>4.2730769230769203</v>
      </c>
      <c r="BO8" s="6">
        <f>AH33</f>
        <v>4.5889195402298846</v>
      </c>
      <c r="BP8" s="6">
        <f>AJ22</f>
        <v>5.25</v>
      </c>
      <c r="BQ8" s="6">
        <f>AL21</f>
        <v>6</v>
      </c>
      <c r="BR8" s="3"/>
      <c r="BS8" s="3"/>
      <c r="BT8" s="3"/>
      <c r="BU8" s="3"/>
      <c r="BV8" s="3"/>
      <c r="BW8" s="3"/>
    </row>
    <row r="9" spans="1:75" x14ac:dyDescent="0.25">
      <c r="A9" s="15">
        <v>45049</v>
      </c>
      <c r="B9" s="18">
        <v>0.3</v>
      </c>
      <c r="C9" s="18">
        <v>0.3</v>
      </c>
      <c r="D9" s="18">
        <v>0.25</v>
      </c>
      <c r="E9" s="18">
        <v>1.02</v>
      </c>
      <c r="F9" s="18">
        <v>1.05</v>
      </c>
      <c r="G9" s="20">
        <v>1.08</v>
      </c>
      <c r="H9" s="54">
        <v>0.25470588235294123</v>
      </c>
      <c r="I9" s="18">
        <v>0.28411764705882347</v>
      </c>
      <c r="J9" s="18">
        <v>0.31677852348993291</v>
      </c>
      <c r="K9" s="18">
        <v>0.80588214824266335</v>
      </c>
      <c r="L9" s="18">
        <v>0.78538461538461535</v>
      </c>
      <c r="M9" s="18">
        <v>0.81028340080971661</v>
      </c>
      <c r="N9" s="3"/>
      <c r="O9" s="15">
        <v>45049</v>
      </c>
      <c r="P9" s="18">
        <v>0.61</v>
      </c>
      <c r="Q9" s="18">
        <v>0.66</v>
      </c>
      <c r="R9" s="18">
        <v>0.81</v>
      </c>
      <c r="S9" s="18">
        <v>1.4</v>
      </c>
      <c r="T9" s="18">
        <v>1.43</v>
      </c>
      <c r="U9" s="20">
        <v>1.45</v>
      </c>
      <c r="V9" s="54">
        <v>0.58473684210526311</v>
      </c>
      <c r="W9" s="18">
        <v>0.62631578947368416</v>
      </c>
      <c r="X9" s="18">
        <v>0.76111111111111107</v>
      </c>
      <c r="Y9" s="18">
        <v>1.3914425427872861</v>
      </c>
      <c r="Z9" s="18">
        <v>1.43</v>
      </c>
      <c r="AA9" s="18">
        <v>1.4488461538461539</v>
      </c>
      <c r="AC9" s="15">
        <v>45217</v>
      </c>
      <c r="AD9" s="18">
        <v>3.8</v>
      </c>
      <c r="AE9" s="18">
        <v>5</v>
      </c>
      <c r="AF9" s="18">
        <f t="shared" si="4"/>
        <v>4.4000000000000004</v>
      </c>
      <c r="AG9" s="15">
        <v>45707</v>
      </c>
      <c r="AH9" s="18">
        <v>4</v>
      </c>
      <c r="AI9" s="18">
        <v>4.5</v>
      </c>
      <c r="AJ9" s="6">
        <f t="shared" si="5"/>
        <v>4.25</v>
      </c>
      <c r="AK9" s="15">
        <v>45371</v>
      </c>
      <c r="AL9" s="18">
        <v>5</v>
      </c>
      <c r="AM9" s="18">
        <v>5.5</v>
      </c>
      <c r="AN9" s="6">
        <f t="shared" si="6"/>
        <v>5.25</v>
      </c>
      <c r="AT9" s="2" t="s">
        <v>18</v>
      </c>
      <c r="AU9" s="6">
        <f>IFERROR(AVERAGE(P95:P109),#N/A)</f>
        <v>1</v>
      </c>
      <c r="AV9" s="6" t="e">
        <f t="shared" ref="AV9:AY9" si="11">IFERROR(AVERAGE(Q95:Q109),#N/A)</f>
        <v>#N/A</v>
      </c>
      <c r="AW9" s="6" t="e">
        <f t="shared" si="11"/>
        <v>#N/A</v>
      </c>
      <c r="AX9" s="6">
        <f t="shared" si="11"/>
        <v>1.0427272727272727</v>
      </c>
      <c r="AY9" s="6">
        <f t="shared" si="11"/>
        <v>1.1083333333333334</v>
      </c>
      <c r="AZ9" s="6" t="e">
        <f>IFERROR(AVERAGE(U95:U109),#N/A)</f>
        <v>#N/A</v>
      </c>
      <c r="BA9" s="12">
        <f>IFERROR(AVERAGE(AF12:AF13),0)</f>
        <v>3.5</v>
      </c>
      <c r="BB9" s="12">
        <f>IFERROR(AVERAGE(AJ9),0)</f>
        <v>4.25</v>
      </c>
      <c r="BC9" s="12">
        <f>IFERROR(AVERAGE(AN12:AN13),0)</f>
        <v>4.2374999999999998</v>
      </c>
      <c r="BD9" s="31">
        <v>5.5</v>
      </c>
      <c r="BF9" t="s">
        <v>150</v>
      </c>
      <c r="BG9" s="2" t="s">
        <v>18</v>
      </c>
      <c r="BH9" s="6">
        <f>IFERROR(AVERAGE(V119:V130),#N/A)</f>
        <v>0.82525841534276145</v>
      </c>
      <c r="BI9" s="6" t="e">
        <f t="shared" ref="BI9:BL9" si="12">IFERROR(AVERAGE(W119:W130),#N/A)</f>
        <v>#N/A</v>
      </c>
      <c r="BJ9" s="6" t="e">
        <f t="shared" si="12"/>
        <v>#N/A</v>
      </c>
      <c r="BK9" s="6">
        <f t="shared" si="12"/>
        <v>0.88403377745305944</v>
      </c>
      <c r="BL9" s="6">
        <f t="shared" si="12"/>
        <v>1.1975328733217701</v>
      </c>
      <c r="BM9" s="6">
        <f>IFERROR(AVERAGE(AD30:AD31),0)</f>
        <v>3.3187500000000001</v>
      </c>
      <c r="BN9" s="6">
        <f>IFERROR(AVERAGE(AF27),0)</f>
        <v>4.2730769230769203</v>
      </c>
      <c r="BO9" s="6">
        <f>IFERROR(AVERAGE(AH32:AH33),0)</f>
        <v>4.8144597701149419</v>
      </c>
      <c r="BP9" s="6">
        <f>AJ22</f>
        <v>5.25</v>
      </c>
      <c r="BQ9" s="6">
        <f>AL21</f>
        <v>6</v>
      </c>
      <c r="BS9" s="3"/>
      <c r="BT9" s="3"/>
    </row>
    <row r="10" spans="1:75" x14ac:dyDescent="0.25">
      <c r="A10" s="15">
        <v>45063</v>
      </c>
      <c r="B10" s="18">
        <v>0.25</v>
      </c>
      <c r="C10" s="18">
        <v>0.25</v>
      </c>
      <c r="D10" s="18">
        <v>0.3</v>
      </c>
      <c r="E10" s="18">
        <v>1.02</v>
      </c>
      <c r="F10" s="18">
        <v>1.06</v>
      </c>
      <c r="G10" s="20">
        <v>1.08</v>
      </c>
      <c r="H10" s="54">
        <v>0.2073913043478261</v>
      </c>
      <c r="I10" s="18">
        <v>0.24630252100840341</v>
      </c>
      <c r="J10" s="18">
        <v>0.29289855072463772</v>
      </c>
      <c r="K10" s="18">
        <v>0.8503791982665222</v>
      </c>
      <c r="L10" s="18">
        <v>1.0013953488372089</v>
      </c>
      <c r="M10" s="18">
        <v>1.0251371571072321</v>
      </c>
      <c r="N10" s="3"/>
      <c r="O10" s="15">
        <v>45063</v>
      </c>
      <c r="P10" s="18">
        <v>0.59</v>
      </c>
      <c r="Q10" s="18">
        <v>0.65</v>
      </c>
      <c r="R10" s="18">
        <v>0.75</v>
      </c>
      <c r="S10" s="18">
        <v>1.33</v>
      </c>
      <c r="T10" s="18"/>
      <c r="U10" s="20">
        <v>0.75</v>
      </c>
      <c r="V10" s="54">
        <v>0.55000000000000004</v>
      </c>
      <c r="W10" s="18">
        <v>0.61115384615384616</v>
      </c>
      <c r="X10" s="18">
        <v>0.72113402061855669</v>
      </c>
      <c r="Y10" s="18">
        <v>1.258631921824104</v>
      </c>
      <c r="Z10" s="18"/>
      <c r="AA10" s="18">
        <v>0.75</v>
      </c>
      <c r="AC10" s="15">
        <v>45315</v>
      </c>
      <c r="AD10" s="18">
        <v>3.75</v>
      </c>
      <c r="AE10" s="18">
        <v>4</v>
      </c>
      <c r="AF10" s="18">
        <f t="shared" si="4"/>
        <v>3.875</v>
      </c>
      <c r="AG10" s="30"/>
      <c r="AH10" s="30"/>
      <c r="AI10" s="30"/>
      <c r="AJ10" s="30"/>
      <c r="AK10" s="15">
        <v>45469.572916666664</v>
      </c>
      <c r="AL10" s="18">
        <v>4</v>
      </c>
      <c r="AM10" s="18">
        <v>5.5</v>
      </c>
      <c r="AN10" s="6">
        <f>AVERAGE(AL10,AM10)</f>
        <v>4.75</v>
      </c>
      <c r="AT10" s="2" t="s">
        <v>19</v>
      </c>
      <c r="AU10" s="6">
        <f>IFERROR(AVERAGE(P87:P109),#N/A)</f>
        <v>1</v>
      </c>
      <c r="AV10" s="6" t="e">
        <f t="shared" ref="AV10:AZ10" si="13">IFERROR(AVERAGE(Q87:Q109),#N/A)</f>
        <v>#N/A</v>
      </c>
      <c r="AW10" s="6" t="e">
        <f t="shared" si="13"/>
        <v>#N/A</v>
      </c>
      <c r="AX10" s="6">
        <f t="shared" si="13"/>
        <v>1.108421052631579</v>
      </c>
      <c r="AY10" s="6">
        <f t="shared" si="13"/>
        <v>1.1800000000000002</v>
      </c>
      <c r="AZ10" s="6" t="e">
        <f t="shared" si="13"/>
        <v>#N/A</v>
      </c>
      <c r="BA10" s="12">
        <f>IFERROR(AVERAGE(AF12:AF13),0)</f>
        <v>3.5</v>
      </c>
      <c r="BB10" s="12">
        <f>IFERROR(AVERAGE(AJ9),0)</f>
        <v>4.25</v>
      </c>
      <c r="BC10" s="12">
        <f>IFERROR(AVERAGE(AN12:AN13),0)</f>
        <v>4.2374999999999998</v>
      </c>
      <c r="BD10" s="31">
        <v>5.5</v>
      </c>
      <c r="BF10" t="s">
        <v>150</v>
      </c>
      <c r="BG10" s="2" t="s">
        <v>19</v>
      </c>
      <c r="BH10" s="6">
        <f>IFERROR(AVERAGE(V106:V130),#N/A)</f>
        <v>0.88233798710740585</v>
      </c>
      <c r="BI10" s="6" t="e">
        <f t="shared" ref="BI10:BL10" si="14">IFERROR(AVERAGE(W106:W130),#N/A)</f>
        <v>#N/A</v>
      </c>
      <c r="BJ10" s="6" t="e">
        <f t="shared" si="14"/>
        <v>#N/A</v>
      </c>
      <c r="BK10" s="6">
        <f t="shared" si="14"/>
        <v>0.98951305615418084</v>
      </c>
      <c r="BL10" s="6">
        <f t="shared" si="14"/>
        <v>1.1254338249781315</v>
      </c>
      <c r="BM10" s="6">
        <f>IFERROR(AVERAGE(AD30:AD31),0)</f>
        <v>3.3187500000000001</v>
      </c>
      <c r="BN10" s="6">
        <f>IFERROR(AVERAGE(AF27),0)</f>
        <v>4.2730769230769203</v>
      </c>
      <c r="BO10" s="6">
        <f>IFERROR(AVERAGE(AH31:AH33),0)</f>
        <v>4.5846398467432943</v>
      </c>
      <c r="BP10" s="6">
        <f>AJ22</f>
        <v>5.25</v>
      </c>
      <c r="BQ10" s="6">
        <f>AL21</f>
        <v>6</v>
      </c>
      <c r="BR10" s="3"/>
      <c r="BS10" s="3"/>
      <c r="BT10" s="3"/>
      <c r="BU10" s="3"/>
      <c r="BV10" s="3"/>
      <c r="BW10" s="3"/>
    </row>
    <row r="11" spans="1:75" x14ac:dyDescent="0.25">
      <c r="A11" s="15">
        <v>45077</v>
      </c>
      <c r="B11" s="18">
        <v>0.18</v>
      </c>
      <c r="C11" s="18">
        <v>0.18</v>
      </c>
      <c r="D11" s="18"/>
      <c r="E11" s="18">
        <v>0.5</v>
      </c>
      <c r="F11" s="18">
        <v>0.9</v>
      </c>
      <c r="G11" s="20">
        <v>1.08</v>
      </c>
      <c r="H11" s="54">
        <v>0.18</v>
      </c>
      <c r="I11" s="18">
        <v>0.18</v>
      </c>
      <c r="J11" s="18"/>
      <c r="K11" s="18">
        <v>0.5</v>
      </c>
      <c r="L11" s="18">
        <v>0.8</v>
      </c>
      <c r="M11" s="18">
        <v>1.0125</v>
      </c>
      <c r="N11" s="3"/>
      <c r="O11" s="15">
        <v>45077</v>
      </c>
      <c r="P11" s="18">
        <v>0.57999999999999996</v>
      </c>
      <c r="Q11" s="18">
        <v>0.47</v>
      </c>
      <c r="R11" s="18">
        <v>0.6</v>
      </c>
      <c r="S11" s="18">
        <v>1.38</v>
      </c>
      <c r="T11" s="18"/>
      <c r="U11" s="20"/>
      <c r="V11" s="54">
        <v>0.57566666666666666</v>
      </c>
      <c r="W11" s="18">
        <v>0.58937499999999998</v>
      </c>
      <c r="X11" s="18">
        <v>0.70496183206106866</v>
      </c>
      <c r="Y11" s="18">
        <v>1.3051282051282049</v>
      </c>
      <c r="Z11" s="18"/>
      <c r="AA11" s="18"/>
      <c r="AC11" s="15">
        <v>45406</v>
      </c>
      <c r="AD11" s="18">
        <v>3.95</v>
      </c>
      <c r="AE11" s="18">
        <v>4</v>
      </c>
      <c r="AF11" s="18">
        <f t="shared" si="4"/>
        <v>3.9750000000000001</v>
      </c>
      <c r="AG11" s="30"/>
      <c r="AH11" s="30"/>
      <c r="AI11" s="30"/>
      <c r="AJ11" s="30"/>
      <c r="AK11" s="15">
        <v>45553.572916666664</v>
      </c>
      <c r="AL11" s="18">
        <v>5</v>
      </c>
      <c r="AM11" s="18">
        <v>5.5</v>
      </c>
      <c r="AN11" s="6">
        <f t="shared" si="6"/>
        <v>5.25</v>
      </c>
      <c r="BS11" s="3"/>
      <c r="BT11" s="3"/>
    </row>
    <row r="12" spans="1:75" x14ac:dyDescent="0.25">
      <c r="A12" s="15">
        <v>45091</v>
      </c>
      <c r="B12" s="18">
        <v>0.2</v>
      </c>
      <c r="C12" s="18">
        <v>0.23</v>
      </c>
      <c r="D12" s="18">
        <v>0.25</v>
      </c>
      <c r="E12" s="18">
        <v>1</v>
      </c>
      <c r="F12" s="18">
        <v>1.04</v>
      </c>
      <c r="G12" s="20">
        <v>1.08</v>
      </c>
      <c r="H12" s="54">
        <v>0.24454545454545451</v>
      </c>
      <c r="I12" s="18">
        <v>0.30889447236180911</v>
      </c>
      <c r="J12" s="18">
        <v>0.32424242424242422</v>
      </c>
      <c r="K12" s="18">
        <v>0.62372759856630822</v>
      </c>
      <c r="L12" s="18">
        <v>1.04</v>
      </c>
      <c r="M12" s="18">
        <v>1.0262195121951221</v>
      </c>
      <c r="N12" s="3"/>
      <c r="O12" s="15">
        <v>45091</v>
      </c>
      <c r="P12" s="18">
        <v>0.6</v>
      </c>
      <c r="Q12" s="18">
        <v>0.55000000000000004</v>
      </c>
      <c r="R12" s="18">
        <v>0.8</v>
      </c>
      <c r="S12" s="18">
        <v>1.36</v>
      </c>
      <c r="T12" s="18"/>
      <c r="U12" s="20">
        <v>1.45</v>
      </c>
      <c r="V12" s="54">
        <v>0.54285714285714282</v>
      </c>
      <c r="W12" s="18">
        <v>0.56573033707865172</v>
      </c>
      <c r="X12" s="18">
        <v>0.72499999999999998</v>
      </c>
      <c r="Y12" s="18">
        <v>1.2721046245112579</v>
      </c>
      <c r="Z12" s="18"/>
      <c r="AA12" s="18">
        <v>1.45</v>
      </c>
      <c r="AC12" s="15">
        <v>45679</v>
      </c>
      <c r="AD12" s="18">
        <v>3</v>
      </c>
      <c r="AE12" s="18">
        <v>4</v>
      </c>
      <c r="AF12" s="18">
        <f t="shared" si="4"/>
        <v>3.5</v>
      </c>
      <c r="AG12" s="30"/>
      <c r="AH12" s="30"/>
      <c r="AI12" s="30"/>
      <c r="AJ12" s="30"/>
      <c r="AK12" s="15">
        <v>45735</v>
      </c>
      <c r="AL12" s="18">
        <v>4.2</v>
      </c>
      <c r="AM12" s="18">
        <v>4.75</v>
      </c>
      <c r="AN12" s="6">
        <f t="shared" si="6"/>
        <v>4.4749999999999996</v>
      </c>
      <c r="BR12" s="3"/>
      <c r="BS12" s="3"/>
      <c r="BT12" s="3"/>
      <c r="BU12" s="3"/>
      <c r="BV12" s="3"/>
      <c r="BW12" s="3"/>
    </row>
    <row r="13" spans="1:75" x14ac:dyDescent="0.25">
      <c r="A13" s="15">
        <v>45105</v>
      </c>
      <c r="B13" s="18">
        <v>0.18</v>
      </c>
      <c r="C13" s="18">
        <v>0.23</v>
      </c>
      <c r="D13" s="18">
        <v>0.25</v>
      </c>
      <c r="E13" s="18">
        <v>1.01</v>
      </c>
      <c r="F13" s="18">
        <v>0.95</v>
      </c>
      <c r="G13" s="20">
        <v>0.95</v>
      </c>
      <c r="H13" s="54">
        <v>0.2302684563758389</v>
      </c>
      <c r="I13" s="18">
        <v>0.26711409395973162</v>
      </c>
      <c r="J13" s="18">
        <v>0.28389261744966438</v>
      </c>
      <c r="K13" s="18">
        <v>0.95462605137531253</v>
      </c>
      <c r="L13" s="18">
        <v>0.95</v>
      </c>
      <c r="M13" s="18">
        <v>0.94146341463414629</v>
      </c>
      <c r="N13" s="3"/>
      <c r="O13" s="15">
        <v>45105</v>
      </c>
      <c r="P13" s="18">
        <v>0.4</v>
      </c>
      <c r="Q13" s="18">
        <v>0.42</v>
      </c>
      <c r="R13" s="18">
        <v>0.8</v>
      </c>
      <c r="S13" s="18">
        <v>1.37</v>
      </c>
      <c r="T13" s="18"/>
      <c r="U13" s="20">
        <v>1</v>
      </c>
      <c r="V13" s="54">
        <v>0.49833333333333341</v>
      </c>
      <c r="W13" s="18">
        <v>0.53533333333333333</v>
      </c>
      <c r="X13" s="18">
        <v>0.72068965517241379</v>
      </c>
      <c r="Y13" s="18">
        <v>1.295853658536585</v>
      </c>
      <c r="Z13" s="18"/>
      <c r="AA13" s="18">
        <v>1</v>
      </c>
      <c r="AC13" s="15">
        <v>45770</v>
      </c>
      <c r="AD13" s="18">
        <v>3</v>
      </c>
      <c r="AE13" s="18">
        <v>4</v>
      </c>
      <c r="AF13" s="18">
        <f t="shared" si="4"/>
        <v>3.5</v>
      </c>
      <c r="AG13" s="30"/>
      <c r="AH13" s="30"/>
      <c r="AI13" s="30"/>
      <c r="AJ13" s="30"/>
      <c r="AK13" s="15">
        <v>45833</v>
      </c>
      <c r="AL13" s="18">
        <v>3.5</v>
      </c>
      <c r="AM13" s="18">
        <v>4.5</v>
      </c>
      <c r="AN13" s="6">
        <f>AVERAGE(AL13,AM13)</f>
        <v>4</v>
      </c>
      <c r="AS13" s="61" t="s">
        <v>103</v>
      </c>
      <c r="AT13" s="62" t="s">
        <v>82</v>
      </c>
      <c r="AU13" s="62" t="s">
        <v>1</v>
      </c>
      <c r="AV13" s="62" t="s">
        <v>4</v>
      </c>
      <c r="AW13" s="62" t="s">
        <v>5</v>
      </c>
      <c r="AX13" s="62" t="s">
        <v>2</v>
      </c>
      <c r="AY13" s="62" t="s">
        <v>3</v>
      </c>
      <c r="AZ13" s="62" t="s">
        <v>6</v>
      </c>
      <c r="BF13" s="61" t="s">
        <v>104</v>
      </c>
      <c r="BG13" s="62" t="s">
        <v>82</v>
      </c>
      <c r="BH13" s="62" t="s">
        <v>91</v>
      </c>
      <c r="BI13" s="62" t="s">
        <v>92</v>
      </c>
      <c r="BJ13" s="62" t="s">
        <v>93</v>
      </c>
      <c r="BK13" s="62" t="s">
        <v>94</v>
      </c>
      <c r="BL13" s="62" t="s">
        <v>95</v>
      </c>
      <c r="BM13" s="62" t="s">
        <v>96</v>
      </c>
      <c r="BS13" s="3"/>
      <c r="BT13" s="3"/>
      <c r="BV13" s="109"/>
    </row>
    <row r="14" spans="1:75" x14ac:dyDescent="0.25">
      <c r="A14" s="15">
        <v>45119</v>
      </c>
      <c r="B14" s="18">
        <v>0.3</v>
      </c>
      <c r="C14" s="18">
        <v>0.2</v>
      </c>
      <c r="D14" s="18">
        <v>0.23</v>
      </c>
      <c r="E14" s="18">
        <v>1.02</v>
      </c>
      <c r="F14" s="18">
        <v>0.9</v>
      </c>
      <c r="G14" s="20">
        <v>1.08</v>
      </c>
      <c r="H14" s="54">
        <v>0.24723270440251571</v>
      </c>
      <c r="I14" s="18">
        <v>0.28301886792452829</v>
      </c>
      <c r="J14" s="18">
        <v>0.287248322147651</v>
      </c>
      <c r="K14" s="18">
        <v>0.95286363636363636</v>
      </c>
      <c r="L14" s="18">
        <v>0.79629629629629628</v>
      </c>
      <c r="M14" s="18">
        <v>1.036382978723404</v>
      </c>
      <c r="N14" s="3"/>
      <c r="O14" s="15">
        <v>45119</v>
      </c>
      <c r="P14" s="18">
        <v>0.5</v>
      </c>
      <c r="Q14" s="18">
        <v>0.6</v>
      </c>
      <c r="R14" s="18">
        <v>0.83</v>
      </c>
      <c r="S14" s="18">
        <v>1.41</v>
      </c>
      <c r="T14" s="18">
        <v>0.5</v>
      </c>
      <c r="U14" s="20"/>
      <c r="V14" s="54">
        <v>0.54666666666666663</v>
      </c>
      <c r="W14" s="18">
        <v>0.60240000000000005</v>
      </c>
      <c r="X14" s="18">
        <v>0.8106451612903226</v>
      </c>
      <c r="Y14" s="18">
        <v>1.3224938635247909</v>
      </c>
      <c r="Z14" s="18">
        <v>0.5</v>
      </c>
      <c r="AA14" s="18"/>
      <c r="AT14" s="2" t="s">
        <v>68</v>
      </c>
      <c r="AU14" s="5">
        <v>0.26998564049701146</v>
      </c>
      <c r="AV14" s="5">
        <v>0.32148937613542683</v>
      </c>
      <c r="AW14" s="5">
        <v>0.41625035792999071</v>
      </c>
      <c r="AX14" s="5">
        <v>0.73001111073214298</v>
      </c>
      <c r="AY14" s="5">
        <v>0.95999687137845591</v>
      </c>
      <c r="AZ14" s="5">
        <v>1.0499900746428326</v>
      </c>
      <c r="BG14" s="2" t="s">
        <v>68</v>
      </c>
      <c r="BH14" s="5">
        <v>-1.0247451667875097E-7</v>
      </c>
      <c r="BI14" s="5">
        <v>2.32204882584311E-2</v>
      </c>
      <c r="BJ14" s="5">
        <v>6.9516642864362307E-2</v>
      </c>
      <c r="BK14" s="5">
        <v>0.27541306654565156</v>
      </c>
      <c r="BL14" s="5">
        <v>0.56588543800380608</v>
      </c>
      <c r="BM14" s="5">
        <v>1.122972439067039</v>
      </c>
      <c r="BR14" s="3"/>
      <c r="BS14" s="3"/>
      <c r="BT14" s="3"/>
      <c r="BU14" s="3"/>
      <c r="BV14" s="109"/>
      <c r="BW14" s="3"/>
    </row>
    <row r="15" spans="1:75" x14ac:dyDescent="0.25">
      <c r="A15" s="15">
        <v>45133</v>
      </c>
      <c r="B15" s="18">
        <v>0.15</v>
      </c>
      <c r="C15" s="18">
        <v>0.2</v>
      </c>
      <c r="D15" s="18">
        <v>0.25</v>
      </c>
      <c r="E15" s="18">
        <v>1.02</v>
      </c>
      <c r="F15" s="18">
        <v>0.53</v>
      </c>
      <c r="G15" s="20">
        <v>1.07</v>
      </c>
      <c r="H15" s="54">
        <v>0.27060402684563761</v>
      </c>
      <c r="I15" s="18">
        <v>0.2638255033557047</v>
      </c>
      <c r="J15" s="18">
        <v>0.29067114093959728</v>
      </c>
      <c r="K15" s="18">
        <v>0.94217094503306553</v>
      </c>
      <c r="L15" s="18">
        <v>0.53</v>
      </c>
      <c r="M15" s="18">
        <v>1.020576747409204</v>
      </c>
      <c r="N15" s="3"/>
      <c r="O15" s="15">
        <v>45133</v>
      </c>
      <c r="P15" s="18">
        <v>0.5</v>
      </c>
      <c r="Q15" s="18">
        <v>0.6</v>
      </c>
      <c r="R15" s="18">
        <v>0.83</v>
      </c>
      <c r="S15" s="18">
        <v>1.33</v>
      </c>
      <c r="T15" s="18">
        <v>0.9</v>
      </c>
      <c r="U15" s="20"/>
      <c r="V15" s="54">
        <v>0.54461538461538461</v>
      </c>
      <c r="W15" s="18">
        <v>0.60516129032258059</v>
      </c>
      <c r="X15" s="18">
        <v>0.81461538461538463</v>
      </c>
      <c r="Y15" s="18">
        <v>1.2869476268412441</v>
      </c>
      <c r="Z15" s="18">
        <v>0.9</v>
      </c>
      <c r="AA15" s="18"/>
      <c r="AT15" s="2" t="s">
        <v>18</v>
      </c>
      <c r="AU15" s="5">
        <v>0.29944582529792413</v>
      </c>
      <c r="AV15" s="5">
        <v>0.35174092399836676</v>
      </c>
      <c r="AW15" s="5">
        <v>0.44756388819487108</v>
      </c>
      <c r="AX15" s="5">
        <v>0.76000775503992313</v>
      </c>
      <c r="AY15" s="5">
        <v>0.98000232075901672</v>
      </c>
      <c r="AZ15" s="5">
        <v>1.0500002188954087</v>
      </c>
      <c r="BG15" s="103" t="s">
        <v>18</v>
      </c>
      <c r="BH15" s="104">
        <v>5.1296743919419102E-2</v>
      </c>
      <c r="BI15" s="104">
        <v>0.10058948133948778</v>
      </c>
      <c r="BJ15" s="104">
        <v>0.19342501684645758</v>
      </c>
      <c r="BK15" s="104">
        <v>0.52803419927589623</v>
      </c>
      <c r="BL15" s="104">
        <v>0.82700286189233974</v>
      </c>
      <c r="BM15" s="104">
        <v>1.042456883250243</v>
      </c>
      <c r="BS15" s="3"/>
      <c r="BT15" s="3"/>
      <c r="BV15" s="109"/>
    </row>
    <row r="16" spans="1:75" x14ac:dyDescent="0.25">
      <c r="A16" s="15">
        <v>45147</v>
      </c>
      <c r="B16" s="18">
        <v>0.18</v>
      </c>
      <c r="C16" s="18">
        <v>0.25</v>
      </c>
      <c r="D16" s="18">
        <v>0.25</v>
      </c>
      <c r="E16" s="18">
        <v>1</v>
      </c>
      <c r="F16" s="18">
        <v>1.06</v>
      </c>
      <c r="G16" s="20">
        <v>1.03</v>
      </c>
      <c r="H16" s="54">
        <v>0.17724770642201829</v>
      </c>
      <c r="I16" s="18">
        <v>0.19505050505050511</v>
      </c>
      <c r="J16" s="18">
        <v>0.22030303030303031</v>
      </c>
      <c r="K16" s="18">
        <v>0.7515320334261838</v>
      </c>
      <c r="L16" s="18">
        <v>1.0345331069609509</v>
      </c>
      <c r="M16" s="18">
        <v>1.0253103484247861</v>
      </c>
      <c r="N16" s="3"/>
      <c r="O16" s="15">
        <v>45147</v>
      </c>
      <c r="P16" s="18">
        <v>0.55000000000000004</v>
      </c>
      <c r="Q16" s="18">
        <v>0.65</v>
      </c>
      <c r="R16" s="18">
        <v>0.8</v>
      </c>
      <c r="S16" s="18">
        <v>1.3</v>
      </c>
      <c r="T16" s="18"/>
      <c r="U16" s="20">
        <v>1.5</v>
      </c>
      <c r="V16" s="54">
        <v>0.53417721518987338</v>
      </c>
      <c r="W16" s="18">
        <v>0.59677419354838712</v>
      </c>
      <c r="X16" s="18">
        <v>0.81617647058823528</v>
      </c>
      <c r="Y16" s="18">
        <v>1.2968817536276629</v>
      </c>
      <c r="Z16" s="18"/>
      <c r="AA16" s="18">
        <v>1.4724390243902441</v>
      </c>
      <c r="AT16" s="2" t="s">
        <v>19</v>
      </c>
      <c r="AU16" s="5">
        <v>0.4517249461742745</v>
      </c>
      <c r="AV16" s="5">
        <v>0.50127804471404658</v>
      </c>
      <c r="AW16" s="5">
        <v>0.59160488469817751</v>
      </c>
      <c r="AX16" s="5">
        <v>0.87999933503804251</v>
      </c>
      <c r="AY16" s="5">
        <v>1.0700002010528613</v>
      </c>
      <c r="AZ16" s="5">
        <v>1.0999980696097407</v>
      </c>
      <c r="BG16" s="103" t="s">
        <v>19</v>
      </c>
      <c r="BH16" s="104">
        <v>6.3054274107569044E-2</v>
      </c>
      <c r="BI16" s="104">
        <v>0.1230472157730388</v>
      </c>
      <c r="BJ16" s="104">
        <v>0.23434745234619539</v>
      </c>
      <c r="BK16" s="104">
        <v>0.61361848253252194</v>
      </c>
      <c r="BL16" s="104">
        <v>0.90896708837621687</v>
      </c>
      <c r="BM16" s="104">
        <v>1.0421078732909945</v>
      </c>
      <c r="BR16" s="3"/>
      <c r="BS16" s="3"/>
      <c r="BT16" s="3"/>
      <c r="BU16" s="3"/>
      <c r="BV16" s="109"/>
      <c r="BW16" s="3"/>
    </row>
    <row r="17" spans="1:75" x14ac:dyDescent="0.25">
      <c r="A17" s="15">
        <v>45154</v>
      </c>
      <c r="B17" s="18">
        <v>0.18</v>
      </c>
      <c r="C17" s="18">
        <v>0.2</v>
      </c>
      <c r="D17" s="18">
        <v>0.25</v>
      </c>
      <c r="E17" s="18">
        <v>1</v>
      </c>
      <c r="F17" s="18">
        <v>1.06</v>
      </c>
      <c r="G17" s="20">
        <v>1.05</v>
      </c>
      <c r="H17" s="54">
        <v>0.1910091743119266</v>
      </c>
      <c r="I17" s="18">
        <v>0.19505050505050511</v>
      </c>
      <c r="J17" s="18">
        <v>0.25</v>
      </c>
      <c r="K17" s="18">
        <v>0.72789908966502048</v>
      </c>
      <c r="L17" s="18">
        <v>1.0255271473714449</v>
      </c>
      <c r="M17" s="18">
        <v>1.0462962962962961</v>
      </c>
      <c r="N17" s="3"/>
      <c r="O17" s="15">
        <v>45154</v>
      </c>
      <c r="P17" s="18">
        <v>0.48</v>
      </c>
      <c r="Q17" s="18">
        <v>0.55000000000000004</v>
      </c>
      <c r="R17" s="18">
        <v>0.8</v>
      </c>
      <c r="S17" s="18">
        <v>1.3</v>
      </c>
      <c r="T17" s="18"/>
      <c r="U17" s="20"/>
      <c r="V17" s="54">
        <v>0.5148275862068965</v>
      </c>
      <c r="W17" s="18">
        <v>0.57103448275862068</v>
      </c>
      <c r="X17" s="18">
        <v>0.85</v>
      </c>
      <c r="Y17" s="18">
        <v>1.2758783429470371</v>
      </c>
      <c r="Z17" s="18"/>
      <c r="AA17" s="18"/>
      <c r="BS17" s="3"/>
      <c r="BT17" s="3"/>
      <c r="BV17" s="109"/>
    </row>
    <row r="18" spans="1:75" x14ac:dyDescent="0.25">
      <c r="A18" s="15">
        <v>45161</v>
      </c>
      <c r="B18" s="18">
        <v>0.18</v>
      </c>
      <c r="C18" s="18">
        <v>0.2</v>
      </c>
      <c r="D18" s="18">
        <v>0.25</v>
      </c>
      <c r="E18" s="18">
        <v>1.02</v>
      </c>
      <c r="F18" s="18">
        <v>1.06</v>
      </c>
      <c r="G18" s="20">
        <v>1.05</v>
      </c>
      <c r="H18" s="54">
        <v>0.24330935251798561</v>
      </c>
      <c r="I18" s="18">
        <v>0.26841726618705042</v>
      </c>
      <c r="J18" s="18">
        <v>0.30079136690647479</v>
      </c>
      <c r="K18" s="18">
        <v>0.72899899396378265</v>
      </c>
      <c r="L18" s="18">
        <v>1.037037037037037</v>
      </c>
      <c r="M18" s="18">
        <v>1.0366770508826579</v>
      </c>
      <c r="N18" s="3"/>
      <c r="O18" s="15">
        <v>45161</v>
      </c>
      <c r="P18" s="18">
        <v>0.4</v>
      </c>
      <c r="Q18" s="18">
        <v>0.5</v>
      </c>
      <c r="R18" s="18">
        <v>0.8</v>
      </c>
      <c r="S18" s="18">
        <v>1.3</v>
      </c>
      <c r="T18" s="18"/>
      <c r="U18" s="20"/>
      <c r="V18" s="54">
        <v>0.46272727272727271</v>
      </c>
      <c r="W18" s="18">
        <v>0.53857142857142859</v>
      </c>
      <c r="X18" s="18">
        <v>0.72307692307692306</v>
      </c>
      <c r="Y18" s="18">
        <v>1.2191459715987361</v>
      </c>
      <c r="Z18" s="18"/>
      <c r="AA18" s="18"/>
      <c r="BR18" s="3"/>
      <c r="BS18" s="3"/>
      <c r="BT18" s="3"/>
      <c r="BU18" s="3"/>
      <c r="BV18" s="109"/>
      <c r="BW18" s="3"/>
    </row>
    <row r="19" spans="1:75" x14ac:dyDescent="0.25">
      <c r="A19" s="15">
        <v>45168</v>
      </c>
      <c r="B19" s="18">
        <v>0.18</v>
      </c>
      <c r="C19" s="18">
        <v>0.19</v>
      </c>
      <c r="D19" s="18">
        <v>0.19</v>
      </c>
      <c r="E19" s="18">
        <v>0.7</v>
      </c>
      <c r="F19" s="18">
        <v>1.05</v>
      </c>
      <c r="G19" s="20">
        <v>1.06</v>
      </c>
      <c r="H19" s="54">
        <v>0.18</v>
      </c>
      <c r="I19" s="18">
        <v>0.19</v>
      </c>
      <c r="J19" s="18">
        <v>0.19</v>
      </c>
      <c r="K19" s="18">
        <v>0.7</v>
      </c>
      <c r="L19" s="18">
        <v>1.028571428571428</v>
      </c>
      <c r="M19" s="18">
        <v>1.054717477003942</v>
      </c>
      <c r="N19" s="3"/>
      <c r="O19" s="15">
        <v>45168</v>
      </c>
      <c r="P19" s="18">
        <v>0.45</v>
      </c>
      <c r="Q19" s="18">
        <v>0.5</v>
      </c>
      <c r="R19" s="18">
        <v>0.83</v>
      </c>
      <c r="S19" s="18">
        <v>1.33</v>
      </c>
      <c r="T19" s="18"/>
      <c r="U19" s="20"/>
      <c r="V19" s="54">
        <v>0.57268292682926825</v>
      </c>
      <c r="W19" s="18">
        <v>0.56000000000000005</v>
      </c>
      <c r="X19" s="18">
        <v>0.73814814814814811</v>
      </c>
      <c r="Y19" s="18">
        <v>1.2250000000000001</v>
      </c>
      <c r="Z19" s="18"/>
      <c r="AA19" s="18"/>
      <c r="AS19" s="61" t="s">
        <v>103</v>
      </c>
      <c r="AT19" s="63" t="s">
        <v>83</v>
      </c>
      <c r="AU19" s="62" t="s">
        <v>1</v>
      </c>
      <c r="AV19" s="62" t="s">
        <v>4</v>
      </c>
      <c r="AW19" s="62" t="s">
        <v>5</v>
      </c>
      <c r="AX19" s="62" t="s">
        <v>2</v>
      </c>
      <c r="AY19" s="62" t="s">
        <v>3</v>
      </c>
      <c r="AZ19" s="62" t="s">
        <v>6</v>
      </c>
      <c r="BA19" s="62" t="s">
        <v>20</v>
      </c>
      <c r="BB19" s="62" t="s">
        <v>36</v>
      </c>
      <c r="BC19" s="62" t="s">
        <v>37</v>
      </c>
      <c r="BD19" s="62" t="s">
        <v>38</v>
      </c>
      <c r="BF19" s="61" t="s">
        <v>104</v>
      </c>
      <c r="BG19" s="62" t="s">
        <v>102</v>
      </c>
      <c r="BH19" s="62" t="s">
        <v>91</v>
      </c>
      <c r="BI19" s="62" t="s">
        <v>92</v>
      </c>
      <c r="BJ19" s="62" t="s">
        <v>93</v>
      </c>
      <c r="BK19" s="62" t="s">
        <v>94</v>
      </c>
      <c r="BL19" s="62" t="s">
        <v>95</v>
      </c>
      <c r="BM19" s="62" t="s">
        <v>20</v>
      </c>
      <c r="BN19" s="62" t="s">
        <v>36</v>
      </c>
      <c r="BO19" s="62" t="s">
        <v>37</v>
      </c>
      <c r="BP19" s="62" t="s">
        <v>38</v>
      </c>
      <c r="BQ19" s="62" t="s">
        <v>147</v>
      </c>
      <c r="BS19" s="3"/>
      <c r="BT19" s="3"/>
    </row>
    <row r="20" spans="1:75" x14ac:dyDescent="0.25">
      <c r="A20" s="15">
        <v>45175</v>
      </c>
      <c r="B20" s="18">
        <v>0.2</v>
      </c>
      <c r="C20" s="18">
        <v>0.25</v>
      </c>
      <c r="D20" s="18">
        <v>0.25</v>
      </c>
      <c r="E20" s="18">
        <v>0.5</v>
      </c>
      <c r="F20" s="18">
        <v>1.06</v>
      </c>
      <c r="G20" s="20">
        <v>1.05</v>
      </c>
      <c r="H20" s="54">
        <v>0.2</v>
      </c>
      <c r="I20" s="18">
        <v>0.25</v>
      </c>
      <c r="J20" s="18">
        <v>0.25</v>
      </c>
      <c r="K20" s="18">
        <v>0.5</v>
      </c>
      <c r="L20" s="18">
        <v>1.06</v>
      </c>
      <c r="M20" s="18">
        <v>1.039945205479452</v>
      </c>
      <c r="N20" s="3"/>
      <c r="O20" s="15">
        <v>45175</v>
      </c>
      <c r="P20" s="18">
        <v>0.45</v>
      </c>
      <c r="Q20" s="18">
        <v>0.5</v>
      </c>
      <c r="R20" s="18">
        <v>0.7</v>
      </c>
      <c r="S20" s="18">
        <v>1.2</v>
      </c>
      <c r="T20" s="18">
        <v>1</v>
      </c>
      <c r="U20" s="20">
        <v>1</v>
      </c>
      <c r="V20" s="54">
        <v>0.44</v>
      </c>
      <c r="W20" s="18">
        <v>0.49242424242424238</v>
      </c>
      <c r="X20" s="18">
        <v>0.64516129032258063</v>
      </c>
      <c r="Y20" s="18">
        <v>1.146125461254613</v>
      </c>
      <c r="Z20" s="18">
        <v>1</v>
      </c>
      <c r="AA20" s="18">
        <v>1</v>
      </c>
      <c r="AC20" s="7" t="s">
        <v>60</v>
      </c>
      <c r="AD20" s="56" t="s">
        <v>97</v>
      </c>
      <c r="AE20" s="213" t="s">
        <v>98</v>
      </c>
      <c r="AF20" s="214"/>
      <c r="AG20" s="213" t="s">
        <v>99</v>
      </c>
      <c r="AH20" s="214"/>
      <c r="AI20" s="212" t="s">
        <v>100</v>
      </c>
      <c r="AJ20" s="212"/>
      <c r="AK20" s="212" t="s">
        <v>149</v>
      </c>
      <c r="AL20" s="212"/>
      <c r="AT20" s="32" t="s">
        <v>41</v>
      </c>
      <c r="AU20" s="5">
        <v>0.62696608837338108</v>
      </c>
      <c r="AV20" s="5">
        <v>0.68326929344033827</v>
      </c>
      <c r="AW20" s="5">
        <v>0.79411692582853755</v>
      </c>
      <c r="AX20" s="5">
        <v>1.2650539680723683</v>
      </c>
      <c r="AY20" s="5">
        <v>1.8709689264030036</v>
      </c>
      <c r="AZ20" s="5">
        <v>2.8582222044590049</v>
      </c>
      <c r="BA20" s="12">
        <v>2.8629232366504382</v>
      </c>
      <c r="BB20" s="12">
        <v>4.1665205795258782</v>
      </c>
      <c r="BC20" s="12">
        <v>4.8995837490406533</v>
      </c>
      <c r="BD20" s="12">
        <v>5.2974148373285983</v>
      </c>
      <c r="BG20" s="2" t="s">
        <v>68</v>
      </c>
      <c r="BH20" s="6">
        <v>0.42774829180002827</v>
      </c>
      <c r="BI20" s="6">
        <v>0.49643372574829847</v>
      </c>
      <c r="BJ20" s="6">
        <v>0.63087863390661125</v>
      </c>
      <c r="BK20" s="6">
        <v>1.1900906072785482</v>
      </c>
      <c r="BL20" s="6">
        <v>1.8789883436478583</v>
      </c>
      <c r="BM20" s="6">
        <v>2.918507129402899</v>
      </c>
      <c r="BN20" s="6">
        <v>4.1246151307221073</v>
      </c>
      <c r="BO20" s="6">
        <v>4.7797926471420782</v>
      </c>
      <c r="BP20" s="6">
        <v>5.3103039486989694</v>
      </c>
      <c r="BQ20" s="6">
        <v>5.9276596352423851</v>
      </c>
      <c r="BR20" s="3"/>
      <c r="BU20" s="3"/>
      <c r="BV20" s="3"/>
      <c r="BW20" s="3"/>
    </row>
    <row r="21" spans="1:75" x14ac:dyDescent="0.25">
      <c r="A21" s="15">
        <v>45182</v>
      </c>
      <c r="B21" s="18">
        <v>0.25</v>
      </c>
      <c r="C21" s="18">
        <v>0.49</v>
      </c>
      <c r="D21" s="18">
        <v>0.5</v>
      </c>
      <c r="E21" s="18">
        <v>0.8</v>
      </c>
      <c r="F21" s="18"/>
      <c r="G21" s="20">
        <v>1.05</v>
      </c>
      <c r="H21" s="54">
        <v>0.25</v>
      </c>
      <c r="I21" s="18">
        <v>0.49</v>
      </c>
      <c r="J21" s="18">
        <v>0.5</v>
      </c>
      <c r="K21" s="18">
        <v>0.45231762917933133</v>
      </c>
      <c r="L21" s="18"/>
      <c r="M21" s="18">
        <v>1.047540983606557</v>
      </c>
      <c r="N21" s="3"/>
      <c r="O21" s="15">
        <v>45182</v>
      </c>
      <c r="P21" s="18">
        <v>0.3</v>
      </c>
      <c r="Q21" s="18">
        <v>0.35</v>
      </c>
      <c r="R21" s="18">
        <v>0.7</v>
      </c>
      <c r="S21" s="18">
        <v>1.3</v>
      </c>
      <c r="T21" s="18"/>
      <c r="U21" s="20">
        <v>1.35</v>
      </c>
      <c r="V21" s="54">
        <v>0.26586538461538461</v>
      </c>
      <c r="W21" s="18">
        <v>0.32600000000000001</v>
      </c>
      <c r="X21" s="18">
        <v>0.68823529411764706</v>
      </c>
      <c r="Y21" s="18">
        <v>1.1291874248410929</v>
      </c>
      <c r="Z21" s="18"/>
      <c r="AA21" s="18">
        <v>1.1166666666666669</v>
      </c>
      <c r="AC21" s="15">
        <v>44811</v>
      </c>
      <c r="AD21" s="18">
        <v>2.10478468899522</v>
      </c>
      <c r="AE21" s="15">
        <v>44979</v>
      </c>
      <c r="AF21" s="18">
        <v>4.1131578947368403</v>
      </c>
      <c r="AG21" s="15">
        <v>44825</v>
      </c>
      <c r="AH21" s="18">
        <v>4.4268041237113396</v>
      </c>
      <c r="AI21" s="57">
        <v>45497.572916666664</v>
      </c>
      <c r="AJ21" s="18">
        <v>5.5</v>
      </c>
      <c r="AK21" s="92">
        <v>45891</v>
      </c>
      <c r="AL21" s="18">
        <v>6</v>
      </c>
      <c r="AT21" s="32" t="s">
        <v>18</v>
      </c>
      <c r="AU21" s="5">
        <v>0.68232196416779378</v>
      </c>
      <c r="AV21" s="5">
        <v>0.73774638007650351</v>
      </c>
      <c r="AW21" s="5">
        <v>0.84685393977641643</v>
      </c>
      <c r="AX21" s="5">
        <v>1.3102523480526123</v>
      </c>
      <c r="AY21" s="5">
        <v>1.9061309101708075</v>
      </c>
      <c r="AZ21" s="5">
        <v>2.876331307597769</v>
      </c>
      <c r="BA21" s="12">
        <v>2.8809495781948833</v>
      </c>
      <c r="BB21" s="12">
        <v>4.161817731731082</v>
      </c>
      <c r="BC21" s="12">
        <v>4.8846081965356438</v>
      </c>
      <c r="BD21" s="12">
        <v>5.2813240637927725</v>
      </c>
      <c r="BG21" s="103" t="s">
        <v>18</v>
      </c>
      <c r="BH21" s="106">
        <v>0.59454709539793082</v>
      </c>
      <c r="BI21" s="106">
        <v>0.65126013854640108</v>
      </c>
      <c r="BJ21" s="106">
        <v>0.76258696071674681</v>
      </c>
      <c r="BK21" s="106">
        <v>1.2306640978666059</v>
      </c>
      <c r="BL21" s="106">
        <v>1.8210306020755038</v>
      </c>
      <c r="BM21" s="106">
        <v>2.7536812524594736</v>
      </c>
      <c r="BN21" s="106">
        <v>3.9352726116571692</v>
      </c>
      <c r="BO21" s="106">
        <v>4.5796787690124283</v>
      </c>
      <c r="BP21" s="104">
        <v>5.1409141861074721</v>
      </c>
    </row>
    <row r="22" spans="1:75" x14ac:dyDescent="0.25">
      <c r="A22" s="15">
        <v>45189</v>
      </c>
      <c r="B22" s="18">
        <v>0.25</v>
      </c>
      <c r="C22" s="18">
        <v>0.47</v>
      </c>
      <c r="D22" s="18">
        <v>0.5</v>
      </c>
      <c r="E22" s="18">
        <v>0.9</v>
      </c>
      <c r="F22" s="18">
        <v>0.5</v>
      </c>
      <c r="G22" s="20">
        <v>1.08</v>
      </c>
      <c r="H22" s="54">
        <v>0.34</v>
      </c>
      <c r="I22" s="18">
        <v>0.48499999999999999</v>
      </c>
      <c r="J22" s="18">
        <v>0.5</v>
      </c>
      <c r="K22" s="18">
        <v>0.89433962264150946</v>
      </c>
      <c r="L22" s="18">
        <v>0.5</v>
      </c>
      <c r="M22" s="18">
        <v>1.08</v>
      </c>
      <c r="N22" s="3"/>
      <c r="O22" s="15">
        <v>45189</v>
      </c>
      <c r="P22" s="18">
        <v>0.3</v>
      </c>
      <c r="Q22" s="18">
        <v>0.35</v>
      </c>
      <c r="R22" s="18">
        <v>0.75</v>
      </c>
      <c r="S22" s="18">
        <v>1.3</v>
      </c>
      <c r="T22" s="18"/>
      <c r="U22" s="20"/>
      <c r="V22" s="54">
        <v>0.27107438016528917</v>
      </c>
      <c r="W22" s="18">
        <v>0.33148148148148149</v>
      </c>
      <c r="X22" s="18">
        <v>0.7192982456140351</v>
      </c>
      <c r="Y22" s="18">
        <v>1.133928571428571</v>
      </c>
      <c r="Z22" s="18"/>
      <c r="AA22" s="18"/>
      <c r="AC22" s="15">
        <v>44878</v>
      </c>
      <c r="AD22" s="18">
        <v>2.9079107505070998</v>
      </c>
      <c r="AE22" s="15">
        <v>45070</v>
      </c>
      <c r="AF22" s="18">
        <v>4</v>
      </c>
      <c r="AG22" s="15">
        <v>44895</v>
      </c>
      <c r="AH22" s="18">
        <v>5.5</v>
      </c>
      <c r="AI22" s="15">
        <v>45863</v>
      </c>
      <c r="AJ22" s="18">
        <v>5.25</v>
      </c>
      <c r="AT22" s="32" t="s">
        <v>19</v>
      </c>
      <c r="AU22" s="5">
        <v>0.64993225282528788</v>
      </c>
      <c r="AV22" s="5">
        <v>0.70687944245597611</v>
      </c>
      <c r="AW22" s="5">
        <v>0.81903635608752601</v>
      </c>
      <c r="AX22" s="5">
        <v>1.2961672775553033</v>
      </c>
      <c r="AY22" s="5">
        <v>1.911645039507857</v>
      </c>
      <c r="AZ22" s="5">
        <v>2.9187515845822709</v>
      </c>
      <c r="BA22" s="12">
        <v>2.9235609157227809</v>
      </c>
      <c r="BB22" s="12">
        <v>4.2627754636505744</v>
      </c>
      <c r="BC22" s="12">
        <v>5.0204336378421575</v>
      </c>
      <c r="BD22" s="12">
        <v>5.4308037037623116</v>
      </c>
      <c r="BG22" s="103" t="s">
        <v>19</v>
      </c>
      <c r="BH22" s="106">
        <v>0.60214951618333445</v>
      </c>
      <c r="BI22" s="106">
        <v>0.65854678546159751</v>
      </c>
      <c r="BJ22" s="106">
        <v>0.76936872810993595</v>
      </c>
      <c r="BK22" s="106">
        <v>1.2370118126072043</v>
      </c>
      <c r="BL22" s="106">
        <v>1.8307827527100522</v>
      </c>
      <c r="BM22" s="106">
        <v>2.7775938440827703</v>
      </c>
      <c r="BN22" s="106">
        <v>3.9868849752343247</v>
      </c>
      <c r="BO22" s="106">
        <v>4.6365757724249361</v>
      </c>
      <c r="BP22" s="104">
        <v>5.1463957360752151</v>
      </c>
    </row>
    <row r="23" spans="1:75" x14ac:dyDescent="0.25">
      <c r="A23" s="15">
        <v>45196</v>
      </c>
      <c r="B23" s="18">
        <v>0.35</v>
      </c>
      <c r="C23" s="18">
        <v>0.43</v>
      </c>
      <c r="D23" s="18">
        <v>0.49</v>
      </c>
      <c r="E23" s="18">
        <v>1.02</v>
      </c>
      <c r="F23" s="18">
        <v>1</v>
      </c>
      <c r="G23" s="20">
        <v>1</v>
      </c>
      <c r="H23" s="54">
        <v>0.39</v>
      </c>
      <c r="I23" s="18">
        <v>0.45</v>
      </c>
      <c r="J23" s="18">
        <v>0.49</v>
      </c>
      <c r="K23" s="18">
        <v>1.0031421446384039</v>
      </c>
      <c r="L23" s="18">
        <v>1</v>
      </c>
      <c r="M23" s="18">
        <v>1</v>
      </c>
      <c r="N23" s="3"/>
      <c r="O23" s="15">
        <v>45196</v>
      </c>
      <c r="P23" s="18">
        <v>0.3</v>
      </c>
      <c r="Q23" s="18">
        <v>0.35</v>
      </c>
      <c r="R23" s="18">
        <v>0.8</v>
      </c>
      <c r="S23" s="18">
        <v>1.3</v>
      </c>
      <c r="T23" s="18"/>
      <c r="U23" s="20"/>
      <c r="V23" s="54">
        <v>0.25584415584415582</v>
      </c>
      <c r="W23" s="18">
        <v>0.32874396135265699</v>
      </c>
      <c r="X23" s="18">
        <v>0.8</v>
      </c>
      <c r="Y23" s="18">
        <v>1.1499999999999999</v>
      </c>
      <c r="Z23" s="18"/>
      <c r="AA23" s="18"/>
      <c r="AC23" s="15">
        <v>44909</v>
      </c>
      <c r="AD23" s="18">
        <v>4.2531034482758603</v>
      </c>
      <c r="AE23" s="15">
        <v>45154</v>
      </c>
      <c r="AF23" s="18">
        <v>4.28571428571429</v>
      </c>
      <c r="AG23" s="15">
        <v>45007</v>
      </c>
      <c r="AH23" s="18">
        <v>4.5</v>
      </c>
    </row>
    <row r="24" spans="1:75" x14ac:dyDescent="0.25">
      <c r="A24" s="15">
        <v>45203</v>
      </c>
      <c r="B24" s="18">
        <v>0.35</v>
      </c>
      <c r="C24" s="18">
        <v>0.43</v>
      </c>
      <c r="D24" s="18">
        <v>0.5</v>
      </c>
      <c r="E24" s="18">
        <v>1.02</v>
      </c>
      <c r="F24" s="18"/>
      <c r="G24" s="20"/>
      <c r="H24" s="54">
        <v>0.35</v>
      </c>
      <c r="I24" s="18">
        <v>0.43</v>
      </c>
      <c r="J24" s="18">
        <v>0.5</v>
      </c>
      <c r="K24" s="18">
        <v>1.0129943502824861</v>
      </c>
      <c r="L24" s="18"/>
      <c r="M24" s="18"/>
      <c r="N24" s="3"/>
      <c r="O24" s="15">
        <v>45203</v>
      </c>
      <c r="P24" s="18">
        <v>0.45</v>
      </c>
      <c r="Q24" s="18">
        <v>0.5</v>
      </c>
      <c r="R24" s="18">
        <v>0.8</v>
      </c>
      <c r="S24" s="18">
        <v>1.3</v>
      </c>
      <c r="T24" s="18"/>
      <c r="U24" s="20"/>
      <c r="V24" s="54">
        <v>0.44912280701754392</v>
      </c>
      <c r="W24" s="18">
        <v>0.45266159695817493</v>
      </c>
      <c r="X24" s="18">
        <v>0.79756097560975614</v>
      </c>
      <c r="Y24" s="18">
        <v>1.3</v>
      </c>
      <c r="Z24" s="18"/>
      <c r="AA24" s="18"/>
      <c r="AC24" s="15">
        <v>44951</v>
      </c>
      <c r="AD24" s="18">
        <v>3.58</v>
      </c>
      <c r="AE24" s="15">
        <v>45252</v>
      </c>
      <c r="AF24" s="18">
        <v>4.67631578947368</v>
      </c>
      <c r="AG24" s="15">
        <v>45091</v>
      </c>
      <c r="AH24" s="18">
        <v>5</v>
      </c>
    </row>
    <row r="25" spans="1:75" x14ac:dyDescent="0.25">
      <c r="A25" s="15">
        <v>45210</v>
      </c>
      <c r="B25" s="18">
        <v>0.34</v>
      </c>
      <c r="C25" s="18">
        <v>0.43</v>
      </c>
      <c r="D25" s="18">
        <v>0.5</v>
      </c>
      <c r="E25" s="18">
        <v>1.02</v>
      </c>
      <c r="F25" s="18">
        <v>1.05</v>
      </c>
      <c r="G25" s="20">
        <v>1.05</v>
      </c>
      <c r="H25" s="54">
        <v>0.36333333333333329</v>
      </c>
      <c r="I25" s="18">
        <v>0.44</v>
      </c>
      <c r="J25" s="18">
        <v>0.5</v>
      </c>
      <c r="K25" s="18">
        <v>0.94509803921568625</v>
      </c>
      <c r="L25" s="18">
        <v>1.05</v>
      </c>
      <c r="M25" s="18">
        <v>1.0480769230769229</v>
      </c>
      <c r="N25" s="3"/>
      <c r="O25" s="15">
        <v>45210</v>
      </c>
      <c r="P25" s="18">
        <v>0.45</v>
      </c>
      <c r="Q25" s="18">
        <v>0.5</v>
      </c>
      <c r="R25" s="18">
        <v>0.85</v>
      </c>
      <c r="S25" s="18">
        <v>1.33</v>
      </c>
      <c r="T25" s="18">
        <v>1.35</v>
      </c>
      <c r="U25" s="20"/>
      <c r="V25" s="54">
        <v>0.44918032786885248</v>
      </c>
      <c r="W25" s="18">
        <v>0.49721030042918463</v>
      </c>
      <c r="X25" s="18">
        <v>0.79813664596273293</v>
      </c>
      <c r="Y25" s="18">
        <v>1.3254043767840149</v>
      </c>
      <c r="Z25" s="18">
        <v>1.35</v>
      </c>
      <c r="AA25" s="18"/>
      <c r="AC25" s="15">
        <v>45035</v>
      </c>
      <c r="AD25" s="18">
        <v>3.6</v>
      </c>
      <c r="AE25" s="15">
        <v>45343</v>
      </c>
      <c r="AF25" s="18">
        <v>4.7380952380952399</v>
      </c>
      <c r="AG25" s="15">
        <v>45189</v>
      </c>
      <c r="AH25" s="18">
        <v>5.45</v>
      </c>
      <c r="AS25" s="70" t="s">
        <v>109</v>
      </c>
      <c r="AT25" s="71" t="s">
        <v>82</v>
      </c>
      <c r="AU25" s="71" t="s">
        <v>1</v>
      </c>
      <c r="AV25" s="71" t="s">
        <v>4</v>
      </c>
      <c r="AW25" s="71" t="s">
        <v>5</v>
      </c>
      <c r="AX25" s="71" t="s">
        <v>2</v>
      </c>
      <c r="AY25" s="71" t="s">
        <v>3</v>
      </c>
      <c r="AZ25" s="71" t="s">
        <v>6</v>
      </c>
      <c r="BF25" s="70" t="s">
        <v>109</v>
      </c>
      <c r="BG25" s="71" t="s">
        <v>82</v>
      </c>
      <c r="BH25" s="71" t="s">
        <v>1</v>
      </c>
      <c r="BI25" s="71" t="s">
        <v>4</v>
      </c>
      <c r="BJ25" s="71" t="s">
        <v>5</v>
      </c>
      <c r="BK25" s="71" t="s">
        <v>2</v>
      </c>
      <c r="BL25" s="71" t="s">
        <v>3</v>
      </c>
      <c r="BM25" s="71" t="s">
        <v>6</v>
      </c>
    </row>
    <row r="26" spans="1:75" x14ac:dyDescent="0.25">
      <c r="A26" s="15">
        <v>45217</v>
      </c>
      <c r="B26" s="18">
        <v>0.34</v>
      </c>
      <c r="C26" s="18">
        <v>0.42</v>
      </c>
      <c r="D26" s="18">
        <v>0.5</v>
      </c>
      <c r="E26" s="18">
        <v>0.5</v>
      </c>
      <c r="F26" s="18">
        <v>0.3</v>
      </c>
      <c r="G26" s="20"/>
      <c r="H26" s="54">
        <v>0.34</v>
      </c>
      <c r="I26" s="18">
        <v>0.42499999999999999</v>
      </c>
      <c r="J26" s="18">
        <v>0.5</v>
      </c>
      <c r="K26" s="18">
        <v>0.5</v>
      </c>
      <c r="L26" s="18">
        <v>0.3</v>
      </c>
      <c r="M26" s="18"/>
      <c r="N26" s="3"/>
      <c r="O26" s="15">
        <v>45217</v>
      </c>
      <c r="P26" s="18">
        <v>0.45</v>
      </c>
      <c r="Q26" s="18">
        <v>0.5</v>
      </c>
      <c r="R26" s="18">
        <v>0.85</v>
      </c>
      <c r="S26" s="18">
        <v>0.6</v>
      </c>
      <c r="T26" s="18">
        <v>0.3</v>
      </c>
      <c r="U26" s="20"/>
      <c r="V26" s="54">
        <v>0.44670329670329673</v>
      </c>
      <c r="W26" s="18">
        <v>0.46470588235294119</v>
      </c>
      <c r="X26" s="18">
        <v>0.84803921568627449</v>
      </c>
      <c r="Y26" s="18">
        <v>0.6</v>
      </c>
      <c r="Z26" s="18">
        <v>0.3</v>
      </c>
      <c r="AA26" s="18"/>
      <c r="AC26" s="15">
        <v>45126</v>
      </c>
      <c r="AD26" s="18">
        <v>3.70714285714286</v>
      </c>
      <c r="AE26" s="15">
        <v>45441</v>
      </c>
      <c r="AF26" s="18">
        <v>4.4124999999999996</v>
      </c>
      <c r="AG26" s="15">
        <v>45280</v>
      </c>
      <c r="AH26" s="18">
        <v>5.2090909090909099</v>
      </c>
      <c r="AT26" s="2" t="s">
        <v>68</v>
      </c>
      <c r="AU26" s="5">
        <v>0.41677453856258206</v>
      </c>
      <c r="AV26" s="5">
        <v>0.4467455515106023</v>
      </c>
      <c r="AW26" s="5">
        <v>0.5045770005629574</v>
      </c>
      <c r="AX26" s="5">
        <v>0.72999400337774478</v>
      </c>
      <c r="AY26" s="5">
        <v>0.95499217789453894</v>
      </c>
      <c r="AZ26" s="5">
        <v>1.0483010403452804</v>
      </c>
      <c r="BG26" s="107" t="s">
        <v>68</v>
      </c>
      <c r="BH26" s="108">
        <v>4.2751617939575853E-2</v>
      </c>
      <c r="BI26" s="108">
        <v>8.4601540251454208E-2</v>
      </c>
      <c r="BJ26" s="108">
        <v>0.16559629799211861</v>
      </c>
      <c r="BK26" s="108">
        <v>0.48543877425408199</v>
      </c>
      <c r="BL26" s="108">
        <v>0.8184909874272841</v>
      </c>
      <c r="BM26" s="108">
        <v>1.0274357305310562</v>
      </c>
    </row>
    <row r="27" spans="1:75" x14ac:dyDescent="0.25">
      <c r="A27" s="15">
        <v>45224</v>
      </c>
      <c r="B27" s="18">
        <v>0.33</v>
      </c>
      <c r="C27" s="18">
        <v>0.4</v>
      </c>
      <c r="D27" s="18">
        <v>0.5</v>
      </c>
      <c r="E27" s="18">
        <v>1.02</v>
      </c>
      <c r="F27" s="18"/>
      <c r="G27" s="20">
        <v>1.06</v>
      </c>
      <c r="H27" s="54">
        <v>0.33500000000000002</v>
      </c>
      <c r="I27" s="18">
        <v>0.4</v>
      </c>
      <c r="J27" s="18">
        <v>0.5</v>
      </c>
      <c r="K27" s="18">
        <v>0.94436997319034854</v>
      </c>
      <c r="L27" s="18"/>
      <c r="M27" s="18">
        <v>1.06</v>
      </c>
      <c r="N27" s="3"/>
      <c r="O27" s="15">
        <v>45224</v>
      </c>
      <c r="P27" s="18">
        <v>0.45</v>
      </c>
      <c r="Q27" s="18">
        <v>0.5</v>
      </c>
      <c r="R27" s="18">
        <v>0.8</v>
      </c>
      <c r="S27" s="18">
        <v>1.2</v>
      </c>
      <c r="T27" s="18"/>
      <c r="U27" s="20"/>
      <c r="V27" s="54">
        <v>0.44553264604810999</v>
      </c>
      <c r="W27" s="18">
        <v>0.49926470588235289</v>
      </c>
      <c r="X27" s="18">
        <v>0.78333333333333333</v>
      </c>
      <c r="Y27" s="18">
        <v>1.2</v>
      </c>
      <c r="Z27" s="18"/>
      <c r="AA27" s="18"/>
      <c r="AC27" s="15">
        <v>45217</v>
      </c>
      <c r="AD27" s="18">
        <v>3.9666666666666699</v>
      </c>
      <c r="AE27" s="15">
        <v>45707</v>
      </c>
      <c r="AF27" s="18">
        <v>4.2730769230769203</v>
      </c>
      <c r="AG27" s="15">
        <v>45371</v>
      </c>
      <c r="AH27" s="18">
        <v>5.2472972972973002</v>
      </c>
      <c r="AT27" s="2" t="s">
        <v>18</v>
      </c>
      <c r="AU27" s="5">
        <v>0.44477937624319758</v>
      </c>
      <c r="AV27" s="5">
        <v>0.47492764195909165</v>
      </c>
      <c r="AW27" s="5">
        <v>0.53303084180896976</v>
      </c>
      <c r="AX27" s="5">
        <v>0.75830527003190129</v>
      </c>
      <c r="AY27" s="5">
        <v>0.97915286094952125</v>
      </c>
      <c r="AZ27" s="5">
        <v>1.0501750054419214</v>
      </c>
      <c r="BG27" s="107" t="s">
        <v>18</v>
      </c>
      <c r="BH27" s="108">
        <v>4.8464222180521613E-2</v>
      </c>
      <c r="BI27" s="108">
        <v>9.5807025708387936E-2</v>
      </c>
      <c r="BJ27" s="108">
        <v>0.18712837680615502</v>
      </c>
      <c r="BK27" s="108">
        <v>0.54256423343967031</v>
      </c>
      <c r="BL27" s="108">
        <v>0.89560871458059621</v>
      </c>
      <c r="BM27" s="108">
        <v>1.0331384199662224</v>
      </c>
      <c r="BR27" s="75"/>
    </row>
    <row r="28" spans="1:75" x14ac:dyDescent="0.25">
      <c r="A28" s="15">
        <v>45231</v>
      </c>
      <c r="B28" s="18">
        <v>0.33</v>
      </c>
      <c r="C28" s="18">
        <v>0.49</v>
      </c>
      <c r="D28" s="18">
        <v>0.5</v>
      </c>
      <c r="E28" s="18"/>
      <c r="F28" s="18"/>
      <c r="G28" s="20">
        <v>1.06</v>
      </c>
      <c r="H28" s="54">
        <v>0.33</v>
      </c>
      <c r="I28" s="18">
        <v>0.495</v>
      </c>
      <c r="J28" s="18">
        <v>0.5</v>
      </c>
      <c r="K28" s="18"/>
      <c r="L28" s="18"/>
      <c r="M28" s="18">
        <v>1.06</v>
      </c>
      <c r="N28" s="3"/>
      <c r="O28" s="15">
        <v>45231</v>
      </c>
      <c r="P28" s="18">
        <v>0.45</v>
      </c>
      <c r="Q28" s="18">
        <v>0.55000000000000004</v>
      </c>
      <c r="R28" s="18">
        <v>0.85</v>
      </c>
      <c r="S28" s="18"/>
      <c r="T28" s="18"/>
      <c r="U28" s="20"/>
      <c r="V28" s="54">
        <v>0.44098360655737712</v>
      </c>
      <c r="W28" s="18">
        <v>0.50170068027210879</v>
      </c>
      <c r="X28" s="18">
        <v>0.8236842105263158</v>
      </c>
      <c r="Y28" s="18"/>
      <c r="Z28" s="18"/>
      <c r="AA28" s="18"/>
      <c r="AC28" s="15">
        <v>45315</v>
      </c>
      <c r="AD28" s="18">
        <v>3.8958333333333299</v>
      </c>
      <c r="AG28" s="15">
        <v>45469.572916666664</v>
      </c>
      <c r="AH28" s="18">
        <v>4.9005145797598599</v>
      </c>
      <c r="AT28" s="2" t="s">
        <v>19</v>
      </c>
      <c r="AU28" s="5">
        <v>0.59910928354287851</v>
      </c>
      <c r="AV28" s="5">
        <v>0.62584343554137734</v>
      </c>
      <c r="AW28" s="5">
        <v>0.67728634490523554</v>
      </c>
      <c r="AX28" s="5">
        <v>0.87536042559579685</v>
      </c>
      <c r="AY28" s="5">
        <v>1.0649236201914052</v>
      </c>
      <c r="AZ28" s="5">
        <v>1.1017583163820606</v>
      </c>
      <c r="BG28" s="107" t="s">
        <v>19</v>
      </c>
      <c r="BH28" s="108">
        <v>5.669374216550941E-2</v>
      </c>
      <c r="BI28" s="108">
        <v>0.111955790579846</v>
      </c>
      <c r="BJ28" s="108">
        <v>0.21818480615500097</v>
      </c>
      <c r="BK28" s="108">
        <v>0.62534653556014319</v>
      </c>
      <c r="BL28" s="108">
        <v>1.0087368271720769</v>
      </c>
      <c r="BM28" s="108">
        <v>1.0496486785513233</v>
      </c>
    </row>
    <row r="29" spans="1:75" x14ac:dyDescent="0.25">
      <c r="A29" s="15">
        <v>45245</v>
      </c>
      <c r="B29" s="18">
        <v>0.3</v>
      </c>
      <c r="C29" s="18">
        <v>0.35</v>
      </c>
      <c r="D29" s="18">
        <v>0.4</v>
      </c>
      <c r="E29" s="18">
        <v>0.5</v>
      </c>
      <c r="F29" s="18">
        <v>1.06</v>
      </c>
      <c r="G29" s="20">
        <v>1.06</v>
      </c>
      <c r="H29" s="54">
        <v>0.34666666666666668</v>
      </c>
      <c r="I29" s="18">
        <v>0.45500000000000002</v>
      </c>
      <c r="J29" s="18">
        <v>0.46666666666666667</v>
      </c>
      <c r="K29" s="18">
        <v>0.46624960571969298</v>
      </c>
      <c r="L29" s="18">
        <v>1.054950495049505</v>
      </c>
      <c r="M29" s="18">
        <v>1.0568789808917201</v>
      </c>
      <c r="N29" s="3"/>
      <c r="O29" s="15">
        <v>45245</v>
      </c>
      <c r="P29" s="18">
        <v>0.45</v>
      </c>
      <c r="Q29" s="18">
        <v>0.55000000000000004</v>
      </c>
      <c r="R29" s="18">
        <v>0.85</v>
      </c>
      <c r="S29" s="18">
        <v>1.33</v>
      </c>
      <c r="T29" s="18">
        <v>1.25</v>
      </c>
      <c r="U29" s="20">
        <v>1.32</v>
      </c>
      <c r="V29" s="54">
        <v>0.44157549234135668</v>
      </c>
      <c r="W29" s="18">
        <v>0.51367924528301889</v>
      </c>
      <c r="X29" s="18">
        <v>0.77222222222222225</v>
      </c>
      <c r="Y29" s="18">
        <v>1.1716664942588191</v>
      </c>
      <c r="Z29" s="18">
        <v>1.2417968749999999</v>
      </c>
      <c r="AA29" s="18">
        <v>1.32</v>
      </c>
      <c r="AC29" s="15">
        <v>45406</v>
      </c>
      <c r="AD29" s="18">
        <v>3.9750000000000001</v>
      </c>
      <c r="AG29" s="15">
        <v>45553.572916666664</v>
      </c>
      <c r="AH29" s="18">
        <v>5.25</v>
      </c>
    </row>
    <row r="30" spans="1:75" x14ac:dyDescent="0.25">
      <c r="A30" s="15">
        <v>45252</v>
      </c>
      <c r="B30" s="18">
        <v>0.3</v>
      </c>
      <c r="C30" s="18">
        <v>0.4</v>
      </c>
      <c r="D30" s="18">
        <v>0.5</v>
      </c>
      <c r="E30" s="18">
        <v>0.52</v>
      </c>
      <c r="F30" s="18">
        <v>0.9</v>
      </c>
      <c r="G30" s="20">
        <v>1.03</v>
      </c>
      <c r="H30" s="54">
        <v>0.3302684563758389</v>
      </c>
      <c r="I30" s="18">
        <v>0.41382550335570473</v>
      </c>
      <c r="J30" s="18">
        <v>0.44555555555555548</v>
      </c>
      <c r="K30" s="18">
        <v>0.25819236942832452</v>
      </c>
      <c r="L30" s="18">
        <v>0.66454293628808869</v>
      </c>
      <c r="M30" s="18">
        <v>1.0097560975609761</v>
      </c>
      <c r="N30" s="3"/>
      <c r="O30" s="15">
        <v>45252</v>
      </c>
      <c r="P30" s="18">
        <v>0.45</v>
      </c>
      <c r="Q30" s="18">
        <v>0.55000000000000004</v>
      </c>
      <c r="R30" s="18">
        <v>0.85</v>
      </c>
      <c r="S30" s="18">
        <v>1.33</v>
      </c>
      <c r="T30" s="18"/>
      <c r="U30" s="20">
        <v>0.3</v>
      </c>
      <c r="V30" s="54">
        <v>0.42488687782805429</v>
      </c>
      <c r="W30" s="18">
        <v>0.51265432098765429</v>
      </c>
      <c r="X30" s="18">
        <v>0.85</v>
      </c>
      <c r="Y30" s="18">
        <v>1.3277559055118111</v>
      </c>
      <c r="Z30" s="18"/>
      <c r="AA30" s="18">
        <v>0.3</v>
      </c>
      <c r="AC30" s="15">
        <v>45679</v>
      </c>
      <c r="AD30" s="18">
        <v>3.2</v>
      </c>
      <c r="AG30" s="15">
        <v>45735</v>
      </c>
      <c r="AH30" s="18">
        <v>4.3307692307692296</v>
      </c>
    </row>
    <row r="31" spans="1:75" x14ac:dyDescent="0.25">
      <c r="A31" s="15">
        <v>45259</v>
      </c>
      <c r="B31" s="18">
        <v>0.28999999999999998</v>
      </c>
      <c r="C31" s="18">
        <v>0.49</v>
      </c>
      <c r="D31" s="18">
        <v>0.49</v>
      </c>
      <c r="E31" s="18">
        <v>0.5</v>
      </c>
      <c r="F31" s="18">
        <v>1.06</v>
      </c>
      <c r="G31" s="20">
        <v>1.07</v>
      </c>
      <c r="H31" s="54">
        <v>0.28999999999999998</v>
      </c>
      <c r="I31" s="18">
        <v>0.41575757575757583</v>
      </c>
      <c r="J31" s="18">
        <v>0.44050505050505051</v>
      </c>
      <c r="K31" s="18">
        <v>0.5</v>
      </c>
      <c r="L31" s="18">
        <v>1.06</v>
      </c>
      <c r="M31" s="18">
        <v>1.07</v>
      </c>
      <c r="N31" s="3"/>
      <c r="O31" s="15">
        <v>45259</v>
      </c>
      <c r="P31" s="18">
        <v>0.49</v>
      </c>
      <c r="Q31" s="18">
        <v>0.55000000000000004</v>
      </c>
      <c r="R31" s="18">
        <v>0.85</v>
      </c>
      <c r="S31" s="18">
        <v>0.6</v>
      </c>
      <c r="T31" s="18"/>
      <c r="U31" s="20"/>
      <c r="V31" s="54">
        <v>0.46142857142857141</v>
      </c>
      <c r="W31" s="18">
        <v>0.53749999999999998</v>
      </c>
      <c r="X31" s="18">
        <v>0.76</v>
      </c>
      <c r="Y31" s="18">
        <v>0.6</v>
      </c>
      <c r="Z31" s="18"/>
      <c r="AA31" s="18"/>
      <c r="AC31" s="15">
        <v>45770</v>
      </c>
      <c r="AD31" s="18">
        <v>3.4375</v>
      </c>
      <c r="AG31" s="15">
        <v>45833</v>
      </c>
      <c r="AH31" s="18">
        <v>4.125</v>
      </c>
      <c r="AS31" s="70" t="s">
        <v>109</v>
      </c>
      <c r="AT31" s="72" t="s">
        <v>83</v>
      </c>
      <c r="AU31" s="72" t="s">
        <v>1</v>
      </c>
      <c r="AV31" s="72" t="s">
        <v>4</v>
      </c>
      <c r="AW31" s="72" t="s">
        <v>5</v>
      </c>
      <c r="AX31" s="72" t="s">
        <v>2</v>
      </c>
      <c r="AY31" s="72" t="s">
        <v>3</v>
      </c>
      <c r="AZ31" s="72" t="s">
        <v>6</v>
      </c>
      <c r="BA31" s="72" t="s">
        <v>20</v>
      </c>
      <c r="BB31" s="72" t="s">
        <v>36</v>
      </c>
      <c r="BC31" s="72" t="s">
        <v>37</v>
      </c>
      <c r="BD31" s="72" t="s">
        <v>38</v>
      </c>
      <c r="BF31" s="70" t="s">
        <v>109</v>
      </c>
      <c r="BG31" s="72" t="s">
        <v>83</v>
      </c>
      <c r="BH31" s="72" t="s">
        <v>1</v>
      </c>
      <c r="BI31" s="72" t="s">
        <v>4</v>
      </c>
      <c r="BJ31" s="72" t="s">
        <v>5</v>
      </c>
      <c r="BK31" s="72" t="s">
        <v>2</v>
      </c>
      <c r="BL31" s="72" t="s">
        <v>3</v>
      </c>
      <c r="BM31" s="72" t="s">
        <v>20</v>
      </c>
      <c r="BN31" s="72" t="s">
        <v>36</v>
      </c>
      <c r="BO31" s="72" t="s">
        <v>37</v>
      </c>
      <c r="BP31" s="72" t="s">
        <v>38</v>
      </c>
    </row>
    <row r="32" spans="1:75" x14ac:dyDescent="0.25">
      <c r="A32" s="15">
        <v>45266</v>
      </c>
      <c r="B32" s="18">
        <v>0.28999999999999998</v>
      </c>
      <c r="C32" s="18">
        <v>0.48</v>
      </c>
      <c r="D32" s="18">
        <v>0.48</v>
      </c>
      <c r="E32" s="18">
        <v>1.02</v>
      </c>
      <c r="F32" s="18">
        <v>1.06</v>
      </c>
      <c r="G32" s="20">
        <v>1.01</v>
      </c>
      <c r="H32" s="54">
        <v>0.28999999999999998</v>
      </c>
      <c r="I32" s="18">
        <v>0.41070707070707069</v>
      </c>
      <c r="J32" s="18">
        <v>0.43545454545454543</v>
      </c>
      <c r="K32" s="18">
        <v>0.55974895397489544</v>
      </c>
      <c r="L32" s="18">
        <v>1.037037037037037</v>
      </c>
      <c r="M32" s="18">
        <v>1.01</v>
      </c>
      <c r="N32" s="3"/>
      <c r="O32" s="15">
        <v>45266</v>
      </c>
      <c r="P32" s="18">
        <v>0.5</v>
      </c>
      <c r="Q32" s="18">
        <v>0.55000000000000004</v>
      </c>
      <c r="R32" s="18">
        <v>0.85</v>
      </c>
      <c r="S32" s="18">
        <v>1.1000000000000001</v>
      </c>
      <c r="T32" s="18"/>
      <c r="U32" s="20"/>
      <c r="V32" s="54">
        <v>0.4934782608695652</v>
      </c>
      <c r="W32" s="18">
        <v>0.52777777777777779</v>
      </c>
      <c r="X32" s="18">
        <v>0.85</v>
      </c>
      <c r="Y32" s="18">
        <v>1.1000000000000001</v>
      </c>
      <c r="Z32" s="18"/>
      <c r="AA32" s="18"/>
      <c r="AG32" s="92">
        <v>45919</v>
      </c>
      <c r="AH32" s="18">
        <v>5.04</v>
      </c>
      <c r="AT32" s="2" t="s">
        <v>41</v>
      </c>
      <c r="AU32" s="5">
        <v>0.52138669282010808</v>
      </c>
      <c r="AV32" s="5">
        <v>0.585859693058144</v>
      </c>
      <c r="AW32" s="5">
        <v>0.71268132453645983</v>
      </c>
      <c r="AX32" s="5">
        <v>1.24915366077472</v>
      </c>
      <c r="AY32" s="5">
        <v>1.929964610648891</v>
      </c>
      <c r="AZ32" s="5">
        <v>2.9918674980640949</v>
      </c>
      <c r="BA32" s="5">
        <v>2.9966999999999997</v>
      </c>
      <c r="BB32" s="5">
        <v>4.1776</v>
      </c>
      <c r="BC32" s="5">
        <v>4.5911</v>
      </c>
      <c r="BD32" s="5">
        <v>5.4846999999999992</v>
      </c>
      <c r="BG32" s="107" t="s">
        <v>41</v>
      </c>
      <c r="BH32" s="108">
        <v>0.49730049420359518</v>
      </c>
      <c r="BI32" s="108">
        <v>0.55962188644917821</v>
      </c>
      <c r="BJ32" s="108">
        <v>0.68224326123125734</v>
      </c>
      <c r="BK32" s="108">
        <v>1.2014730477156534</v>
      </c>
      <c r="BL32" s="108">
        <v>1.8619372201564448</v>
      </c>
      <c r="BM32" s="108">
        <v>2.9023999999999996</v>
      </c>
      <c r="BN32" s="108">
        <v>4.0766999999999998</v>
      </c>
      <c r="BO32" s="108">
        <v>4.5206</v>
      </c>
      <c r="BP32" s="108">
        <v>5.4707999999999988</v>
      </c>
    </row>
    <row r="33" spans="1:68" x14ac:dyDescent="0.25">
      <c r="A33" s="15">
        <v>45273</v>
      </c>
      <c r="B33" s="18">
        <v>0.28999999999999998</v>
      </c>
      <c r="C33" s="18">
        <v>0.5</v>
      </c>
      <c r="D33" s="18">
        <v>0.5</v>
      </c>
      <c r="E33" s="18">
        <v>1.01</v>
      </c>
      <c r="F33" s="18">
        <v>1.03</v>
      </c>
      <c r="G33" s="20">
        <v>1</v>
      </c>
      <c r="H33" s="54">
        <v>0.28999999999999998</v>
      </c>
      <c r="I33" s="18">
        <v>0.4208080808080808</v>
      </c>
      <c r="J33" s="18">
        <v>0.44555555555555548</v>
      </c>
      <c r="K33" s="18">
        <v>0.74396924416074284</v>
      </c>
      <c r="L33" s="18">
        <v>1.03</v>
      </c>
      <c r="M33" s="18">
        <v>0.7</v>
      </c>
      <c r="N33" s="3"/>
      <c r="O33" s="15">
        <v>45273</v>
      </c>
      <c r="P33" s="18">
        <v>0.5</v>
      </c>
      <c r="Q33" s="18">
        <v>0.55000000000000004</v>
      </c>
      <c r="R33" s="18">
        <v>0.85</v>
      </c>
      <c r="S33" s="18">
        <v>1.31</v>
      </c>
      <c r="T33" s="18"/>
      <c r="U33" s="20">
        <v>1</v>
      </c>
      <c r="V33" s="54">
        <v>0.49285714285714288</v>
      </c>
      <c r="W33" s="18">
        <v>0.54583333333333328</v>
      </c>
      <c r="X33" s="18">
        <v>0.83666666666666667</v>
      </c>
      <c r="Y33" s="18">
        <v>1.31</v>
      </c>
      <c r="Z33" s="18"/>
      <c r="AA33" s="18">
        <v>1</v>
      </c>
      <c r="AG33" s="92">
        <v>45954</v>
      </c>
      <c r="AH33" s="18">
        <v>4.5889195402298846</v>
      </c>
      <c r="AT33" s="2" t="s">
        <v>18</v>
      </c>
      <c r="AU33" s="5">
        <v>0.57987250119352107</v>
      </c>
      <c r="AV33" s="5">
        <v>0.64314615779361817</v>
      </c>
      <c r="AW33" s="5">
        <v>0.76761330738553846</v>
      </c>
      <c r="AX33" s="5">
        <v>1.2942031045265383</v>
      </c>
      <c r="AY33" s="5">
        <v>1.9627011499672242</v>
      </c>
      <c r="AZ33" s="5">
        <v>3.0062473314698339</v>
      </c>
      <c r="BA33" s="5">
        <v>3.0110000000000001</v>
      </c>
      <c r="BB33" s="5">
        <v>4.1751000000000005</v>
      </c>
      <c r="BC33" s="5">
        <v>4.5884000000000009</v>
      </c>
      <c r="BD33" s="5">
        <v>5.4833999999999978</v>
      </c>
      <c r="BG33" s="107" t="s">
        <v>18</v>
      </c>
      <c r="BH33" s="108">
        <v>0.45559451393023948</v>
      </c>
      <c r="BI33" s="108">
        <v>0.51897734094088421</v>
      </c>
      <c r="BJ33" s="108">
        <v>0.64362501538596006</v>
      </c>
      <c r="BK33" s="108">
        <v>1.17043840591851</v>
      </c>
      <c r="BL33" s="108">
        <v>1.8377618819887038</v>
      </c>
      <c r="BM33" s="108">
        <v>2.8797999999999999</v>
      </c>
      <c r="BN33" s="108">
        <v>4.0268999999999995</v>
      </c>
      <c r="BO33" s="108">
        <v>4.4381999999999993</v>
      </c>
      <c r="BP33" s="108">
        <v>5.474999999999997</v>
      </c>
    </row>
    <row r="34" spans="1:68" x14ac:dyDescent="0.25">
      <c r="A34" s="15">
        <v>45280</v>
      </c>
      <c r="B34" s="18"/>
      <c r="C34" s="18">
        <v>0.45</v>
      </c>
      <c r="D34" s="18">
        <v>0.45</v>
      </c>
      <c r="E34" s="18">
        <v>1.1200000000000001</v>
      </c>
      <c r="F34" s="18">
        <v>1.1599999999999999</v>
      </c>
      <c r="G34" s="20">
        <v>1.18</v>
      </c>
      <c r="H34" s="54"/>
      <c r="I34" s="18">
        <v>0.45</v>
      </c>
      <c r="J34" s="18">
        <v>0.45</v>
      </c>
      <c r="K34" s="18">
        <v>1.086866875840431</v>
      </c>
      <c r="L34" s="18">
        <v>1.1000000000000001</v>
      </c>
      <c r="M34" s="18">
        <v>1.004390243902439</v>
      </c>
      <c r="N34" s="3"/>
      <c r="O34" s="15">
        <v>45280</v>
      </c>
      <c r="P34" s="18">
        <v>0.5</v>
      </c>
      <c r="Q34" s="18">
        <v>0.55000000000000004</v>
      </c>
      <c r="R34" s="18">
        <v>0.85</v>
      </c>
      <c r="S34" s="18">
        <v>1.31</v>
      </c>
      <c r="T34" s="18"/>
      <c r="U34" s="20"/>
      <c r="V34" s="54">
        <v>0.5</v>
      </c>
      <c r="W34" s="18">
        <v>0.53392857142857142</v>
      </c>
      <c r="X34" s="18">
        <v>0.85</v>
      </c>
      <c r="Y34" s="18">
        <v>1</v>
      </c>
      <c r="Z34" s="18"/>
      <c r="AA34" s="18"/>
      <c r="AT34" s="2" t="s">
        <v>19</v>
      </c>
      <c r="AU34" s="5">
        <v>0.6217173630828472</v>
      </c>
      <c r="AV34" s="5">
        <v>0.68009643815874354</v>
      </c>
      <c r="AW34" s="5">
        <v>0.79525040637709921</v>
      </c>
      <c r="AX34" s="5">
        <v>1.2875030247850359</v>
      </c>
      <c r="AY34" s="5">
        <v>1.9266511947148828</v>
      </c>
      <c r="AZ34" s="5">
        <v>2.9717515160602241</v>
      </c>
      <c r="BA34" s="5">
        <v>2.9767000000000001</v>
      </c>
      <c r="BB34" s="5">
        <v>4.2983999999999991</v>
      </c>
      <c r="BC34" s="5">
        <v>4.9064999999999985</v>
      </c>
      <c r="BD34" s="5">
        <v>5.4962999999999971</v>
      </c>
      <c r="BG34" s="107" t="s">
        <v>19</v>
      </c>
      <c r="BH34" s="108">
        <v>0.57110016131120223</v>
      </c>
      <c r="BI34" s="108">
        <v>0.62807366129089459</v>
      </c>
      <c r="BJ34" s="108">
        <v>0.74045137627198809</v>
      </c>
      <c r="BK34" s="108">
        <v>1.2207874928488995</v>
      </c>
      <c r="BL34" s="108">
        <v>1.8443936219054686</v>
      </c>
      <c r="BM34" s="108">
        <v>2.8691999999999998</v>
      </c>
      <c r="BN34" s="108">
        <v>4.1648000000000005</v>
      </c>
      <c r="BO34" s="108">
        <v>4.7796000000000003</v>
      </c>
      <c r="BP34" s="108">
        <v>5.4835999999999991</v>
      </c>
    </row>
    <row r="35" spans="1:68" x14ac:dyDescent="0.25">
      <c r="A35" s="15">
        <v>45287</v>
      </c>
      <c r="B35" s="18">
        <v>0.42</v>
      </c>
      <c r="C35" s="18">
        <v>0.49</v>
      </c>
      <c r="D35" s="18">
        <v>0.54</v>
      </c>
      <c r="E35" s="18">
        <v>1.1100000000000001</v>
      </c>
      <c r="F35" s="18">
        <v>1</v>
      </c>
      <c r="G35" s="20">
        <v>1.1499999999999999</v>
      </c>
      <c r="H35" s="54">
        <v>0.35565656565656573</v>
      </c>
      <c r="I35" s="18">
        <v>0.41575757575757583</v>
      </c>
      <c r="J35" s="18">
        <v>0.46575757575757581</v>
      </c>
      <c r="K35" s="18">
        <v>1.112248062015504</v>
      </c>
      <c r="L35" s="18">
        <v>0.68181818181818177</v>
      </c>
      <c r="M35" s="18">
        <v>1.1499999999999999</v>
      </c>
      <c r="N35" s="3"/>
      <c r="O35" s="15">
        <v>45287</v>
      </c>
      <c r="P35" s="18">
        <v>0.5</v>
      </c>
      <c r="Q35" s="18">
        <v>0.55000000000000004</v>
      </c>
      <c r="R35" s="18">
        <v>0.85</v>
      </c>
      <c r="S35" s="18"/>
      <c r="T35" s="18">
        <v>1.08</v>
      </c>
      <c r="U35" s="20"/>
      <c r="V35" s="54">
        <v>0.47894736842105262</v>
      </c>
      <c r="W35" s="18">
        <v>0.55000000000000004</v>
      </c>
      <c r="X35" s="18">
        <v>0.83</v>
      </c>
      <c r="Y35" s="18"/>
      <c r="Z35" s="18">
        <v>1.08</v>
      </c>
      <c r="AA35" s="18"/>
    </row>
    <row r="36" spans="1:68" x14ac:dyDescent="0.25">
      <c r="A36" s="15">
        <v>45294</v>
      </c>
      <c r="B36" s="18">
        <v>0.41</v>
      </c>
      <c r="C36" s="18">
        <v>0.48</v>
      </c>
      <c r="D36" s="18">
        <v>0.53</v>
      </c>
      <c r="E36" s="18">
        <v>1.1100000000000001</v>
      </c>
      <c r="F36" s="18">
        <v>1</v>
      </c>
      <c r="G36" s="20">
        <v>1.17</v>
      </c>
      <c r="H36" s="54">
        <v>0.35060606060606059</v>
      </c>
      <c r="I36" s="18">
        <v>0.41070707070707069</v>
      </c>
      <c r="J36" s="18">
        <v>0.46070707070707068</v>
      </c>
      <c r="K36" s="18">
        <v>1.1067895247332691</v>
      </c>
      <c r="L36" s="18">
        <v>0.96363636363636362</v>
      </c>
      <c r="M36" s="18">
        <v>1.17</v>
      </c>
      <c r="N36" s="3"/>
      <c r="O36" s="15">
        <v>45294</v>
      </c>
      <c r="P36" s="18">
        <v>0.5</v>
      </c>
      <c r="Q36" s="18">
        <v>0.55000000000000004</v>
      </c>
      <c r="R36" s="18">
        <v>0.85</v>
      </c>
      <c r="S36" s="18">
        <v>1.33</v>
      </c>
      <c r="T36" s="18"/>
      <c r="U36" s="20"/>
      <c r="V36" s="54">
        <v>0.5</v>
      </c>
      <c r="W36" s="18">
        <v>0.53064516129032258</v>
      </c>
      <c r="X36" s="18">
        <v>0.85</v>
      </c>
      <c r="Y36" s="18">
        <v>1.33</v>
      </c>
      <c r="Z36" s="18"/>
      <c r="AA36" s="18"/>
    </row>
    <row r="37" spans="1:68" x14ac:dyDescent="0.25">
      <c r="A37" s="15">
        <v>45301</v>
      </c>
      <c r="B37" s="18">
        <v>0.4</v>
      </c>
      <c r="C37" s="18">
        <v>0.47</v>
      </c>
      <c r="D37" s="18">
        <v>0.5</v>
      </c>
      <c r="E37" s="18">
        <v>1.1100000000000001</v>
      </c>
      <c r="F37" s="18">
        <v>1.1599999999999999</v>
      </c>
      <c r="G37" s="20"/>
      <c r="H37" s="54">
        <v>0.39512295081967208</v>
      </c>
      <c r="I37" s="18">
        <v>0.46736220472440942</v>
      </c>
      <c r="J37" s="18">
        <v>0.48131944444444452</v>
      </c>
      <c r="K37" s="18">
        <v>1.102395209580838</v>
      </c>
      <c r="L37" s="18">
        <v>1.1499999999999999</v>
      </c>
      <c r="M37" s="18"/>
      <c r="N37" s="3"/>
      <c r="O37" s="15">
        <v>45301</v>
      </c>
      <c r="P37" s="18">
        <v>0.5</v>
      </c>
      <c r="Q37" s="18">
        <v>0.55000000000000004</v>
      </c>
      <c r="R37" s="18">
        <v>0.85</v>
      </c>
      <c r="S37" s="18">
        <v>1.33</v>
      </c>
      <c r="T37" s="18"/>
      <c r="U37" s="20"/>
      <c r="V37" s="54">
        <v>0.48333333333333328</v>
      </c>
      <c r="W37" s="18">
        <v>0.54664948453608242</v>
      </c>
      <c r="X37" s="18">
        <v>0.84173553719008265</v>
      </c>
      <c r="Y37" s="18">
        <v>1.3185606060606061</v>
      </c>
      <c r="Z37" s="18"/>
      <c r="AA37" s="18"/>
    </row>
    <row r="38" spans="1:68" x14ac:dyDescent="0.25">
      <c r="A38" s="15">
        <v>45308</v>
      </c>
      <c r="B38" s="18">
        <v>0.28999999999999998</v>
      </c>
      <c r="C38" s="18">
        <v>0.34</v>
      </c>
      <c r="D38" s="18">
        <v>0.49</v>
      </c>
      <c r="E38" s="18">
        <v>1.1100000000000001</v>
      </c>
      <c r="F38" s="18">
        <v>1.1599999999999999</v>
      </c>
      <c r="G38" s="20">
        <v>1.17</v>
      </c>
      <c r="H38" s="54">
        <v>0.35157205240174672</v>
      </c>
      <c r="I38" s="18">
        <v>0.4285304659498208</v>
      </c>
      <c r="J38" s="18">
        <v>0.4687709497206704</v>
      </c>
      <c r="K38" s="18">
        <v>1.0295421686746991</v>
      </c>
      <c r="L38" s="18">
        <v>1.1533333333333331</v>
      </c>
      <c r="M38" s="18">
        <v>1.17</v>
      </c>
      <c r="N38" s="3"/>
      <c r="O38" s="15">
        <v>45308</v>
      </c>
      <c r="P38" s="18">
        <v>0.5</v>
      </c>
      <c r="Q38" s="18">
        <v>0.55000000000000004</v>
      </c>
      <c r="R38" s="18">
        <v>0.85</v>
      </c>
      <c r="S38" s="18">
        <v>1.28</v>
      </c>
      <c r="T38" s="18"/>
      <c r="U38" s="20"/>
      <c r="V38" s="54">
        <v>0.48652173913043478</v>
      </c>
      <c r="W38" s="18">
        <v>0.52575757575757576</v>
      </c>
      <c r="X38" s="18">
        <v>0.85</v>
      </c>
      <c r="Y38" s="18">
        <v>1.28</v>
      </c>
      <c r="Z38" s="18"/>
      <c r="AA38" s="18"/>
      <c r="AU38" s="210" t="s">
        <v>39</v>
      </c>
      <c r="AV38" s="210"/>
      <c r="AW38" s="210"/>
      <c r="AX38" s="42" t="s">
        <v>35</v>
      </c>
      <c r="AY38" s="64" t="s">
        <v>105</v>
      </c>
      <c r="AZ38" s="72" t="s">
        <v>107</v>
      </c>
      <c r="BA38" s="41" t="s">
        <v>34</v>
      </c>
      <c r="BB38" s="64" t="s">
        <v>106</v>
      </c>
      <c r="BC38" s="72" t="s">
        <v>108</v>
      </c>
      <c r="BF38" t="s">
        <v>90</v>
      </c>
      <c r="BG38" s="210" t="s">
        <v>39</v>
      </c>
      <c r="BH38" s="210"/>
      <c r="BI38" s="210"/>
      <c r="BJ38" s="42" t="s">
        <v>35</v>
      </c>
      <c r="BK38" s="64" t="s">
        <v>110</v>
      </c>
      <c r="BL38" s="103" t="s">
        <v>107</v>
      </c>
      <c r="BM38" s="42" t="s">
        <v>34</v>
      </c>
      <c r="BN38" s="64" t="s">
        <v>111</v>
      </c>
      <c r="BO38" s="104" t="s">
        <v>108</v>
      </c>
    </row>
    <row r="39" spans="1:68" x14ac:dyDescent="0.25">
      <c r="A39" s="15">
        <v>45315</v>
      </c>
      <c r="B39" s="18">
        <v>0.19</v>
      </c>
      <c r="C39" s="18">
        <v>0.33</v>
      </c>
      <c r="D39" s="18">
        <v>0.39</v>
      </c>
      <c r="E39" s="18">
        <v>1.1200000000000001</v>
      </c>
      <c r="F39" s="18">
        <v>1.1499999999999999</v>
      </c>
      <c r="G39" s="20">
        <v>1.18</v>
      </c>
      <c r="H39" s="54">
        <v>0.29166666666666669</v>
      </c>
      <c r="I39" s="18">
        <v>0.376</v>
      </c>
      <c r="J39" s="18">
        <v>0.45</v>
      </c>
      <c r="K39" s="18">
        <v>1.0823257276320519</v>
      </c>
      <c r="L39" s="18">
        <v>1.1407283464566931</v>
      </c>
      <c r="M39" s="18">
        <v>1.179840319361277</v>
      </c>
      <c r="N39" s="3"/>
      <c r="O39" s="15">
        <v>45315</v>
      </c>
      <c r="P39" s="18">
        <v>0.5</v>
      </c>
      <c r="Q39" s="18">
        <v>0.55000000000000004</v>
      </c>
      <c r="R39" s="18">
        <v>0.85</v>
      </c>
      <c r="S39" s="18">
        <v>1.33</v>
      </c>
      <c r="T39" s="18">
        <v>0.68</v>
      </c>
      <c r="U39" s="20">
        <v>1.2</v>
      </c>
      <c r="V39" s="54">
        <v>0.49444444444444452</v>
      </c>
      <c r="W39" s="18">
        <v>0.54130434782608694</v>
      </c>
      <c r="X39" s="18">
        <v>0.8319767441860465</v>
      </c>
      <c r="Y39" s="18">
        <v>1.3286852589641429</v>
      </c>
      <c r="Z39" s="18">
        <v>0.66666666666666663</v>
      </c>
      <c r="AA39" s="18">
        <v>1.2</v>
      </c>
      <c r="AT39" s="41" t="s">
        <v>69</v>
      </c>
      <c r="AU39" s="68" t="s">
        <v>71</v>
      </c>
      <c r="AV39" s="68">
        <v>7</v>
      </c>
      <c r="AW39" s="60">
        <f t="shared" ref="AW39:AW48" si="15">AV39/365</f>
        <v>1.9178082191780823E-2</v>
      </c>
      <c r="AX39" s="5" cm="1">
        <f t="array" ref="AX39:AX43">TRANSPOSE(INDEX(AU8:AY8,AT40,))</f>
        <v>1</v>
      </c>
      <c r="AY39" s="69" cm="1">
        <f t="array" ref="AY39:AY43">TRANSPOSE(INDEX(AU20:AY20,AT40,))</f>
        <v>0.62696608837338108</v>
      </c>
      <c r="AZ39" s="5" cm="1">
        <f t="array" ref="AZ39:AZ43">TRANSPOSE(INDEX(AU32:AY32,AT40,))</f>
        <v>0.52138669282010808</v>
      </c>
      <c r="BA39" s="5" t="e" cm="1">
        <f t="array" ref="BA39:BA44">TRANSPOSE(INDEX(AU2:AZ2,AT40,))</f>
        <v>#N/A</v>
      </c>
      <c r="BB39" s="5" cm="1">
        <f t="array" ref="BB39:BB44">TRANSPOSE(INDEX(AU14:AZ14,AT40,))</f>
        <v>0.26998564049701146</v>
      </c>
      <c r="BC39" s="5" cm="1">
        <f t="array" ref="BC39:BC44">TRANSPOSE(INDEX(AU26:AZ26,AT40,))</f>
        <v>0.41677453856258206</v>
      </c>
      <c r="BG39" s="4" t="s">
        <v>71</v>
      </c>
      <c r="BH39" s="4">
        <v>7</v>
      </c>
      <c r="BI39" s="60">
        <f>BH39/365</f>
        <v>1.9178082191780823E-2</v>
      </c>
      <c r="BJ39" s="5" cm="1">
        <f t="array" ref="BJ39:BJ48">TRANSPOSE(INDEX(BH8:BQ8,AT40,))</f>
        <v>0.84171075837742515</v>
      </c>
      <c r="BK39" s="5" cm="1">
        <f t="array" ref="BK39:BK48">TRANSPOSE(INDEX(BH20:BQ20,AT40,))</f>
        <v>0.42774829180002827</v>
      </c>
      <c r="BL39" s="104" cm="1">
        <f t="array" ref="BL39:BL47">TRANSPOSE(INDEX(BH32:BP34,AT40,))</f>
        <v>0.49730049420359518</v>
      </c>
      <c r="BM39" s="5" t="e" cm="1">
        <f t="array" ref="BM39:BM44">TRANSPOSE(INDEX(BH2:BM2,AT40,))</f>
        <v>#N/A</v>
      </c>
      <c r="BN39" s="5" cm="1">
        <f t="array" ref="BN39:BN44">TRANSPOSE(INDEX(BH14:BM14,AT40,))</f>
        <v>-1.0247451667875097E-7</v>
      </c>
      <c r="BO39" s="104" cm="1">
        <f t="array" ref="BO39:BO44">TRANSPOSE(INDEX(BH26:BM28,AT40,))</f>
        <v>4.2751617939575853E-2</v>
      </c>
    </row>
    <row r="40" spans="1:68" x14ac:dyDescent="0.25">
      <c r="A40" s="15">
        <v>45322</v>
      </c>
      <c r="B40" s="18">
        <v>0.25</v>
      </c>
      <c r="C40" s="18">
        <v>0.33</v>
      </c>
      <c r="D40" s="18">
        <v>0.39</v>
      </c>
      <c r="E40" s="18">
        <v>1.1200000000000001</v>
      </c>
      <c r="F40" s="18">
        <v>1.1200000000000001</v>
      </c>
      <c r="G40" s="20"/>
      <c r="H40" s="54">
        <v>0.24888888888888891</v>
      </c>
      <c r="I40" s="18">
        <v>0.3338888888888889</v>
      </c>
      <c r="J40" s="18">
        <v>0.42307692307692307</v>
      </c>
      <c r="K40" s="18">
        <v>1.113827160493827</v>
      </c>
      <c r="L40" s="18">
        <v>1.1200000000000001</v>
      </c>
      <c r="M40" s="18"/>
      <c r="N40" s="3"/>
      <c r="O40" s="15">
        <v>45322</v>
      </c>
      <c r="P40" s="18">
        <v>0.5</v>
      </c>
      <c r="Q40" s="18">
        <v>0.55000000000000004</v>
      </c>
      <c r="R40" s="18">
        <v>0.85</v>
      </c>
      <c r="S40" s="18">
        <v>1.33</v>
      </c>
      <c r="T40" s="18"/>
      <c r="U40" s="20"/>
      <c r="V40" s="54">
        <v>0.49</v>
      </c>
      <c r="W40" s="18">
        <v>0.54524714828897336</v>
      </c>
      <c r="X40" s="18">
        <v>0.83333333333333337</v>
      </c>
      <c r="Y40" s="18">
        <v>1.33</v>
      </c>
      <c r="Z40" s="18"/>
      <c r="AA40" s="18"/>
      <c r="AT40" s="211">
        <v>1</v>
      </c>
      <c r="AU40" s="4" t="s">
        <v>72</v>
      </c>
      <c r="AV40" s="4">
        <v>14</v>
      </c>
      <c r="AW40" s="60">
        <f t="shared" si="15"/>
        <v>3.8356164383561646E-2</v>
      </c>
      <c r="AX40" s="5" t="e">
        <v>#N/A</v>
      </c>
      <c r="AY40" s="69">
        <v>0.68326929344033827</v>
      </c>
      <c r="AZ40" s="5">
        <v>0.585859693058144</v>
      </c>
      <c r="BA40" s="5" t="e">
        <v>#N/A</v>
      </c>
      <c r="BB40" s="5">
        <v>0.32148937613542683</v>
      </c>
      <c r="BC40" s="5">
        <v>0.4467455515106023</v>
      </c>
      <c r="BG40" s="4" t="s">
        <v>72</v>
      </c>
      <c r="BH40" s="4">
        <v>14</v>
      </c>
      <c r="BI40" s="60">
        <f t="shared" ref="BI40:BI48" si="16">BH40/365</f>
        <v>3.8356164383561646E-2</v>
      </c>
      <c r="BJ40" s="5" t="e">
        <v>#N/A</v>
      </c>
      <c r="BK40" s="5">
        <v>0.49643372574829847</v>
      </c>
      <c r="BL40" s="104">
        <v>0.55962188644917821</v>
      </c>
      <c r="BM40" s="5" t="e">
        <v>#N/A</v>
      </c>
      <c r="BN40" s="5">
        <v>2.32204882584311E-2</v>
      </c>
      <c r="BO40" s="104">
        <v>8.4601540251454208E-2</v>
      </c>
    </row>
    <row r="41" spans="1:68" x14ac:dyDescent="0.25">
      <c r="A41" s="15">
        <v>45329</v>
      </c>
      <c r="B41" s="18">
        <v>0.2</v>
      </c>
      <c r="C41" s="18">
        <v>0.3</v>
      </c>
      <c r="D41" s="18">
        <v>0.39</v>
      </c>
      <c r="E41" s="18">
        <v>1.1200000000000001</v>
      </c>
      <c r="F41" s="18">
        <v>1.1499999999999999</v>
      </c>
      <c r="G41" s="20">
        <v>1.18</v>
      </c>
      <c r="H41" s="54">
        <v>0.2287096774193548</v>
      </c>
      <c r="I41" s="18">
        <v>0.31532751091703048</v>
      </c>
      <c r="J41" s="18">
        <v>0.44466666666666671</v>
      </c>
      <c r="K41" s="18">
        <v>1.117777777777778</v>
      </c>
      <c r="L41" s="18">
        <v>1.1499999999999999</v>
      </c>
      <c r="M41" s="18">
        <v>1.18</v>
      </c>
      <c r="N41" s="3"/>
      <c r="O41" s="15">
        <v>45329</v>
      </c>
      <c r="P41" s="18">
        <v>0.5</v>
      </c>
      <c r="Q41" s="18">
        <v>0.55000000000000004</v>
      </c>
      <c r="R41" s="18">
        <v>0.85</v>
      </c>
      <c r="S41" s="18">
        <v>1.33</v>
      </c>
      <c r="T41" s="18"/>
      <c r="U41" s="20"/>
      <c r="V41" s="54">
        <v>0.48530997304582207</v>
      </c>
      <c r="W41" s="18">
        <v>0.54436860068259385</v>
      </c>
      <c r="X41" s="18">
        <v>0.83750000000000002</v>
      </c>
      <c r="Y41" s="18">
        <v>1.33</v>
      </c>
      <c r="Z41" s="18"/>
      <c r="AA41" s="18"/>
      <c r="AT41" s="211"/>
      <c r="AU41" s="4" t="s">
        <v>73</v>
      </c>
      <c r="AV41" s="4">
        <v>28</v>
      </c>
      <c r="AW41" s="60">
        <f t="shared" si="15"/>
        <v>7.6712328767123292E-2</v>
      </c>
      <c r="AX41" s="5" t="e">
        <v>#N/A</v>
      </c>
      <c r="AY41" s="69">
        <v>0.79411692582853755</v>
      </c>
      <c r="AZ41" s="5">
        <v>0.71268132453645983</v>
      </c>
      <c r="BA41" s="5" t="e">
        <v>#N/A</v>
      </c>
      <c r="BB41" s="5">
        <v>0.41625035792999071</v>
      </c>
      <c r="BC41" s="5">
        <v>0.5045770005629574</v>
      </c>
      <c r="BG41" s="4" t="s">
        <v>73</v>
      </c>
      <c r="BH41" s="4">
        <v>28</v>
      </c>
      <c r="BI41" s="60">
        <f t="shared" si="16"/>
        <v>7.6712328767123292E-2</v>
      </c>
      <c r="BJ41" s="5" t="e">
        <v>#N/A</v>
      </c>
      <c r="BK41" s="5">
        <v>0.63087863390661125</v>
      </c>
      <c r="BL41" s="104">
        <v>0.68224326123125734</v>
      </c>
      <c r="BM41" s="5" t="e">
        <v>#N/A</v>
      </c>
      <c r="BN41" s="5">
        <v>6.9516642864362307E-2</v>
      </c>
      <c r="BO41" s="104">
        <v>0.16559629799211861</v>
      </c>
    </row>
    <row r="42" spans="1:68" x14ac:dyDescent="0.25">
      <c r="A42" s="15">
        <v>45336</v>
      </c>
      <c r="B42" s="18">
        <v>0.23</v>
      </c>
      <c r="C42" s="18">
        <v>0.3</v>
      </c>
      <c r="D42" s="18">
        <v>0.39</v>
      </c>
      <c r="E42" s="18">
        <v>1.1200000000000001</v>
      </c>
      <c r="F42" s="18">
        <v>1.1599999999999999</v>
      </c>
      <c r="G42" s="20">
        <v>1.18</v>
      </c>
      <c r="H42" s="54">
        <v>0.3</v>
      </c>
      <c r="I42" s="18">
        <v>0.31230769230769229</v>
      </c>
      <c r="J42" s="18">
        <v>0.42307692307692307</v>
      </c>
      <c r="K42" s="18">
        <v>0.98673921295710487</v>
      </c>
      <c r="L42" s="18">
        <v>1.1599999999999999</v>
      </c>
      <c r="M42" s="18">
        <v>1.1746394984326021</v>
      </c>
      <c r="N42" s="3"/>
      <c r="O42" s="15">
        <v>45336</v>
      </c>
      <c r="P42" s="18">
        <v>0.5</v>
      </c>
      <c r="Q42" s="18">
        <v>0.55000000000000004</v>
      </c>
      <c r="R42" s="18">
        <v>0.85</v>
      </c>
      <c r="S42" s="18">
        <v>1.33</v>
      </c>
      <c r="T42" s="18">
        <v>0.8</v>
      </c>
      <c r="U42" s="20"/>
      <c r="V42" s="54">
        <v>0.49426229508196717</v>
      </c>
      <c r="W42" s="18">
        <v>0.54285714285714282</v>
      </c>
      <c r="X42" s="18">
        <v>0.84411764705882353</v>
      </c>
      <c r="Y42" s="18">
        <v>1.208995137763371</v>
      </c>
      <c r="Z42" s="18">
        <v>0.8</v>
      </c>
      <c r="AA42" s="18"/>
      <c r="AT42" s="41" t="s">
        <v>0</v>
      </c>
      <c r="AU42" s="4" t="s">
        <v>74</v>
      </c>
      <c r="AV42" s="4">
        <v>91</v>
      </c>
      <c r="AW42" s="60">
        <f t="shared" si="15"/>
        <v>0.24931506849315069</v>
      </c>
      <c r="AX42" s="5">
        <v>1.125</v>
      </c>
      <c r="AY42" s="69">
        <v>1.2650539680723683</v>
      </c>
      <c r="AZ42" s="5">
        <v>1.24915366077472</v>
      </c>
      <c r="BA42" s="5">
        <v>0.47249999999999998</v>
      </c>
      <c r="BB42" s="5">
        <v>0.73001111073214298</v>
      </c>
      <c r="BC42" s="5">
        <v>0.72999400337774478</v>
      </c>
      <c r="BG42" s="4" t="s">
        <v>74</v>
      </c>
      <c r="BH42" s="4">
        <v>91</v>
      </c>
      <c r="BI42" s="60">
        <f t="shared" si="16"/>
        <v>0.24931506849315069</v>
      </c>
      <c r="BJ42" s="5">
        <v>0.87627578718783916</v>
      </c>
      <c r="BK42" s="5">
        <v>1.1900906072785482</v>
      </c>
      <c r="BL42" s="104">
        <v>1.2014730477156534</v>
      </c>
      <c r="BM42" s="5">
        <v>0.14969729351549219</v>
      </c>
      <c r="BN42" s="5">
        <v>0.27541306654565156</v>
      </c>
      <c r="BO42" s="104">
        <v>0.48543877425408199</v>
      </c>
    </row>
    <row r="43" spans="1:68" x14ac:dyDescent="0.25">
      <c r="A43" s="15">
        <v>45343</v>
      </c>
      <c r="B43" s="18">
        <v>0.2</v>
      </c>
      <c r="C43" s="18">
        <v>0.22</v>
      </c>
      <c r="D43" s="18">
        <v>0.25</v>
      </c>
      <c r="E43" s="18">
        <v>1.1200000000000001</v>
      </c>
      <c r="F43" s="18">
        <v>1</v>
      </c>
      <c r="G43" s="20"/>
      <c r="H43" s="54">
        <v>0.23257028112449801</v>
      </c>
      <c r="I43" s="18">
        <v>0.29441767068273089</v>
      </c>
      <c r="J43" s="18">
        <v>0.375</v>
      </c>
      <c r="K43" s="18">
        <v>0.86773318872017358</v>
      </c>
      <c r="L43" s="18">
        <v>1</v>
      </c>
      <c r="M43" s="18"/>
      <c r="N43" s="3"/>
      <c r="O43" s="15">
        <v>45343</v>
      </c>
      <c r="P43" s="18">
        <v>0.5</v>
      </c>
      <c r="Q43" s="18">
        <v>0.55000000000000004</v>
      </c>
      <c r="R43" s="18">
        <v>0.85</v>
      </c>
      <c r="S43" s="18">
        <v>1.33</v>
      </c>
      <c r="T43" s="18"/>
      <c r="U43" s="20"/>
      <c r="V43" s="54">
        <v>0.49264705882352938</v>
      </c>
      <c r="W43" s="18">
        <v>0.54523809523809519</v>
      </c>
      <c r="X43" s="18">
        <v>0.84166666666666667</v>
      </c>
      <c r="Y43" s="18">
        <v>1.2867270710059171</v>
      </c>
      <c r="Z43" s="18"/>
      <c r="AA43" s="18"/>
      <c r="AT43" s="2" t="str" cm="1">
        <f t="array" ref="AT43">INDEX(AT2:AT5,AT40,)</f>
        <v>1 Month</v>
      </c>
      <c r="AU43" s="4" t="s">
        <v>75</v>
      </c>
      <c r="AV43" s="4">
        <v>182</v>
      </c>
      <c r="AW43" s="60">
        <f t="shared" si="15"/>
        <v>0.49863013698630138</v>
      </c>
      <c r="AX43" s="5">
        <v>1.075</v>
      </c>
      <c r="AY43" s="69">
        <v>1.8709689264030036</v>
      </c>
      <c r="AZ43" s="5">
        <v>1.929964610648891</v>
      </c>
      <c r="BA43" s="5">
        <v>0.94750000000000001</v>
      </c>
      <c r="BB43" s="5">
        <v>0.95999687137845591</v>
      </c>
      <c r="BC43" s="5">
        <v>0.95499217789453894</v>
      </c>
      <c r="BG43" s="4" t="s">
        <v>75</v>
      </c>
      <c r="BH43" s="4">
        <v>182</v>
      </c>
      <c r="BI43" s="60">
        <f t="shared" si="16"/>
        <v>0.49863013698630138</v>
      </c>
      <c r="BJ43" s="5">
        <v>1.2902380952380952</v>
      </c>
      <c r="BK43" s="5">
        <v>1.8789883436478583</v>
      </c>
      <c r="BL43" s="104">
        <v>1.8619372201564448</v>
      </c>
      <c r="BM43" s="5">
        <v>0.62588893323960726</v>
      </c>
      <c r="BN43" s="5">
        <v>0.56588543800380608</v>
      </c>
      <c r="BO43" s="104">
        <v>0.8184909874272841</v>
      </c>
    </row>
    <row r="44" spans="1:68" x14ac:dyDescent="0.25">
      <c r="A44" s="15">
        <v>45350</v>
      </c>
      <c r="B44" s="18">
        <v>0.2</v>
      </c>
      <c r="C44" s="18">
        <v>0.26</v>
      </c>
      <c r="D44" s="18">
        <v>0.28000000000000003</v>
      </c>
      <c r="E44" s="18">
        <v>1.1200000000000001</v>
      </c>
      <c r="F44" s="18"/>
      <c r="G44" s="20">
        <v>1.18</v>
      </c>
      <c r="H44" s="54">
        <v>0.2116666666666667</v>
      </c>
      <c r="I44" s="18">
        <v>0.28444444444444439</v>
      </c>
      <c r="J44" s="18">
        <v>0.35888888888888892</v>
      </c>
      <c r="K44" s="18">
        <v>1.0316363636363639</v>
      </c>
      <c r="L44" s="18"/>
      <c r="M44" s="18">
        <v>1.175</v>
      </c>
      <c r="N44" s="3"/>
      <c r="O44" s="15">
        <v>45350</v>
      </c>
      <c r="P44" s="18">
        <v>0.5</v>
      </c>
      <c r="Q44" s="18">
        <v>0.55000000000000004</v>
      </c>
      <c r="R44" s="18">
        <v>0.85</v>
      </c>
      <c r="S44" s="18">
        <v>1.33</v>
      </c>
      <c r="T44" s="18"/>
      <c r="U44" s="20">
        <v>1</v>
      </c>
      <c r="V44" s="54">
        <v>0.4903030303030303</v>
      </c>
      <c r="W44" s="18">
        <v>0.54218181818181821</v>
      </c>
      <c r="X44" s="18">
        <v>0.85</v>
      </c>
      <c r="Y44" s="18">
        <v>1.2640206185567009</v>
      </c>
      <c r="Z44" s="18"/>
      <c r="AA44" s="18">
        <v>1</v>
      </c>
      <c r="AT44" s="2" t="str" cm="1">
        <f t="array" ref="AT44">INDEX(AT2:AT5,AT40,)</f>
        <v>1 Month</v>
      </c>
      <c r="AU44" s="4" t="s">
        <v>76</v>
      </c>
      <c r="AV44" s="4">
        <v>365</v>
      </c>
      <c r="AW44" s="2">
        <f t="shared" si="15"/>
        <v>1</v>
      </c>
      <c r="AX44" s="5" cm="1">
        <f t="array" ref="AX44:AX47">TRANSPOSE(INDEX(BA8:BD8,AT40,))</f>
        <v>3.5</v>
      </c>
      <c r="AY44" s="69" cm="1">
        <f t="array" ref="AY44:AY47">TRANSPOSE(INDEX(BA20:BD20,AT40,))</f>
        <v>2.8629232366504382</v>
      </c>
      <c r="AZ44" s="5" cm="1">
        <f t="array" ref="AZ44:AZ47">TRANSPOSE(INDEX(BA32:BD32,AT40,))</f>
        <v>2.9966999999999997</v>
      </c>
      <c r="BA44" s="5">
        <v>1.0350000000000001</v>
      </c>
      <c r="BB44" s="5">
        <v>1.0499900746428326</v>
      </c>
      <c r="BC44" s="5">
        <v>1.0483010403452804</v>
      </c>
      <c r="BG44" s="4" t="s">
        <v>76</v>
      </c>
      <c r="BH44" s="4">
        <v>365</v>
      </c>
      <c r="BI44" s="105">
        <f t="shared" si="16"/>
        <v>1</v>
      </c>
      <c r="BJ44" s="5">
        <v>3.4375</v>
      </c>
      <c r="BK44" s="5">
        <v>2.918507129402899</v>
      </c>
      <c r="BL44" s="104">
        <v>2.9023999999999996</v>
      </c>
      <c r="BM44" s="5" t="e">
        <v>#N/A</v>
      </c>
      <c r="BN44" s="5">
        <v>1.122972439067039</v>
      </c>
      <c r="BO44" s="104">
        <v>1.0274357305310562</v>
      </c>
    </row>
    <row r="45" spans="1:68" x14ac:dyDescent="0.25">
      <c r="A45" s="15">
        <v>45357</v>
      </c>
      <c r="B45" s="18">
        <v>0.2</v>
      </c>
      <c r="C45" s="18">
        <v>0.25</v>
      </c>
      <c r="D45" s="18">
        <v>0.28000000000000003</v>
      </c>
      <c r="E45" s="18">
        <v>1.1200000000000001</v>
      </c>
      <c r="F45" s="18"/>
      <c r="G45" s="20">
        <v>1.18</v>
      </c>
      <c r="H45" s="54">
        <v>0.21249999999999999</v>
      </c>
      <c r="I45" s="18">
        <v>0.26333333333333331</v>
      </c>
      <c r="J45" s="18">
        <v>0.3125</v>
      </c>
      <c r="K45" s="18">
        <v>1.1200000000000001</v>
      </c>
      <c r="L45" s="18"/>
      <c r="M45" s="18">
        <v>1.18</v>
      </c>
      <c r="N45" s="3"/>
      <c r="O45" s="15">
        <v>45357</v>
      </c>
      <c r="P45" s="18">
        <v>0.5</v>
      </c>
      <c r="Q45" s="18">
        <v>0.55000000000000004</v>
      </c>
      <c r="R45" s="18">
        <v>0.85</v>
      </c>
      <c r="S45" s="18">
        <v>1.3</v>
      </c>
      <c r="T45" s="18"/>
      <c r="U45" s="20"/>
      <c r="V45" s="54">
        <v>0.4945859872611465</v>
      </c>
      <c r="W45" s="18">
        <v>0.54137931034482767</v>
      </c>
      <c r="X45" s="18">
        <v>0.81428571428571428</v>
      </c>
      <c r="Y45" s="18">
        <v>1.3</v>
      </c>
      <c r="Z45" s="18"/>
      <c r="AA45" s="18"/>
      <c r="AT45" s="41" t="s">
        <v>70</v>
      </c>
      <c r="AU45" s="4" t="s">
        <v>77</v>
      </c>
      <c r="AV45" s="4">
        <v>730</v>
      </c>
      <c r="AW45" s="2">
        <f t="shared" si="15"/>
        <v>2</v>
      </c>
      <c r="AX45" s="5">
        <v>4.25</v>
      </c>
      <c r="AY45" s="69">
        <v>4.1665205795258782</v>
      </c>
      <c r="AZ45" s="5">
        <v>4.1776</v>
      </c>
      <c r="BA45" s="2"/>
      <c r="BB45" s="2"/>
      <c r="BC45" s="2"/>
      <c r="BG45" s="4" t="s">
        <v>77</v>
      </c>
      <c r="BH45" s="4">
        <v>730</v>
      </c>
      <c r="BI45" s="105">
        <f t="shared" si="16"/>
        <v>2</v>
      </c>
      <c r="BJ45" s="5">
        <v>4.2730769230769203</v>
      </c>
      <c r="BK45" s="5">
        <v>4.1246151307221073</v>
      </c>
      <c r="BL45" s="104">
        <v>4.0766999999999998</v>
      </c>
      <c r="BM45" s="2"/>
      <c r="BN45" s="2"/>
      <c r="BO45" s="103"/>
    </row>
    <row r="46" spans="1:68" x14ac:dyDescent="0.25">
      <c r="A46" s="15">
        <v>45364</v>
      </c>
      <c r="B46" s="18">
        <v>0.2</v>
      </c>
      <c r="C46" s="18">
        <v>0.25</v>
      </c>
      <c r="D46" s="18">
        <v>0.28000000000000003</v>
      </c>
      <c r="E46" s="18">
        <v>1.1200000000000001</v>
      </c>
      <c r="F46" s="18"/>
      <c r="G46" s="20">
        <v>1.18</v>
      </c>
      <c r="H46" s="54">
        <v>0.2434782608695652</v>
      </c>
      <c r="I46" s="18">
        <v>0.30041666666666672</v>
      </c>
      <c r="J46" s="18">
        <v>0.39750000000000002</v>
      </c>
      <c r="K46" s="18">
        <v>1.02709939148073</v>
      </c>
      <c r="L46" s="18"/>
      <c r="M46" s="18">
        <v>1.153846153846154</v>
      </c>
      <c r="N46" s="3"/>
      <c r="O46" s="15">
        <v>45364</v>
      </c>
      <c r="P46" s="18">
        <v>0.5</v>
      </c>
      <c r="Q46" s="18">
        <v>0.55000000000000004</v>
      </c>
      <c r="R46" s="18"/>
      <c r="S46" s="18">
        <v>1.32</v>
      </c>
      <c r="T46" s="18"/>
      <c r="U46" s="20">
        <v>1</v>
      </c>
      <c r="V46" s="54">
        <v>0.48736263736263741</v>
      </c>
      <c r="W46" s="18">
        <v>0.5374396135265701</v>
      </c>
      <c r="X46" s="18"/>
      <c r="Y46" s="18">
        <v>1.084418604651163</v>
      </c>
      <c r="Z46" s="18"/>
      <c r="AA46" s="18">
        <v>1</v>
      </c>
      <c r="AT46" s="2" t="str">
        <f>AX38&amp;"-"&amp;TEXT(AT43,"DD/MM/YY")</f>
        <v>KHR-1 Month</v>
      </c>
      <c r="AU46" s="4" t="s">
        <v>78</v>
      </c>
      <c r="AV46" s="4">
        <v>1095</v>
      </c>
      <c r="AW46" s="2">
        <f t="shared" si="15"/>
        <v>3</v>
      </c>
      <c r="AX46" s="5">
        <v>4</v>
      </c>
      <c r="AY46" s="69">
        <v>4.8995837490406533</v>
      </c>
      <c r="AZ46" s="5">
        <v>4.5911</v>
      </c>
      <c r="BA46" s="2"/>
      <c r="BB46" s="2"/>
      <c r="BC46" s="2"/>
      <c r="BG46" s="4" t="s">
        <v>78</v>
      </c>
      <c r="BH46" s="4">
        <v>1095</v>
      </c>
      <c r="BI46" s="105">
        <f t="shared" si="16"/>
        <v>3</v>
      </c>
      <c r="BJ46" s="5">
        <v>4.5889195402298846</v>
      </c>
      <c r="BK46" s="5">
        <v>4.7797926471420782</v>
      </c>
      <c r="BL46" s="104">
        <v>4.5206</v>
      </c>
      <c r="BM46" s="2"/>
      <c r="BN46" s="2"/>
      <c r="BO46" s="103"/>
    </row>
    <row r="47" spans="1:68" x14ac:dyDescent="0.25">
      <c r="A47" s="15">
        <v>45371</v>
      </c>
      <c r="B47" s="18">
        <v>0.2</v>
      </c>
      <c r="C47" s="18">
        <v>0.25</v>
      </c>
      <c r="D47" s="18">
        <v>0.28000000000000003</v>
      </c>
      <c r="E47" s="18">
        <v>1.1200000000000001</v>
      </c>
      <c r="F47" s="18"/>
      <c r="G47" s="20">
        <v>1.1499999999999999</v>
      </c>
      <c r="H47" s="54">
        <v>0.2</v>
      </c>
      <c r="I47" s="18">
        <v>0.27666666666666673</v>
      </c>
      <c r="J47" s="18">
        <v>0.34375</v>
      </c>
      <c r="K47" s="18">
        <v>1.119966722129784</v>
      </c>
      <c r="L47" s="18"/>
      <c r="M47" s="18">
        <v>1.1499999999999999</v>
      </c>
      <c r="N47" s="3"/>
      <c r="O47" s="15">
        <v>45371</v>
      </c>
      <c r="P47" s="18">
        <v>0.5</v>
      </c>
      <c r="Q47" s="18">
        <v>0.55000000000000004</v>
      </c>
      <c r="R47" s="18">
        <v>0.8</v>
      </c>
      <c r="S47" s="18">
        <v>1.3</v>
      </c>
      <c r="T47" s="18"/>
      <c r="U47" s="20"/>
      <c r="V47" s="54">
        <v>0.5</v>
      </c>
      <c r="W47" s="18">
        <v>0.55000000000000004</v>
      </c>
      <c r="X47" s="18">
        <v>0.8</v>
      </c>
      <c r="Y47" s="18">
        <v>1.3</v>
      </c>
      <c r="Z47" s="18"/>
      <c r="AA47" s="18"/>
      <c r="AT47" s="2" t="str">
        <f>BA38&amp;"-"&amp;TEXT(AT44,"DD/MM/YY")</f>
        <v>USD-1 Month</v>
      </c>
      <c r="AU47" s="4" t="s">
        <v>79</v>
      </c>
      <c r="AV47" s="4">
        <v>1825</v>
      </c>
      <c r="AW47" s="2">
        <f t="shared" si="15"/>
        <v>5</v>
      </c>
      <c r="AX47" s="5">
        <v>5.5</v>
      </c>
      <c r="AY47" s="69">
        <v>5.2974148373285983</v>
      </c>
      <c r="AZ47" s="5">
        <v>5.4846999999999992</v>
      </c>
      <c r="BA47" s="2"/>
      <c r="BB47" s="2"/>
      <c r="BC47" s="2"/>
      <c r="BG47" s="4" t="s">
        <v>79</v>
      </c>
      <c r="BH47" s="4">
        <v>1825</v>
      </c>
      <c r="BI47" s="105">
        <f t="shared" si="16"/>
        <v>5</v>
      </c>
      <c r="BJ47" s="2">
        <v>5.25</v>
      </c>
      <c r="BK47" s="5">
        <v>5.3103039486989694</v>
      </c>
      <c r="BL47" s="104">
        <v>5.4707999999999988</v>
      </c>
      <c r="BM47" s="2"/>
      <c r="BN47" s="2"/>
      <c r="BO47" s="103"/>
    </row>
    <row r="48" spans="1:68" x14ac:dyDescent="0.25">
      <c r="A48" s="15">
        <v>45378</v>
      </c>
      <c r="B48" s="18">
        <v>0.2</v>
      </c>
      <c r="C48" s="18">
        <v>0.25</v>
      </c>
      <c r="D48" s="18">
        <v>0.28000000000000003</v>
      </c>
      <c r="E48" s="18">
        <v>1.1200000000000001</v>
      </c>
      <c r="F48" s="18"/>
      <c r="G48" s="20">
        <v>1.17</v>
      </c>
      <c r="H48" s="54">
        <v>0.20947368421052631</v>
      </c>
      <c r="I48" s="18">
        <v>0.27777777777777779</v>
      </c>
      <c r="J48" s="18">
        <v>0.33076923076923082</v>
      </c>
      <c r="K48" s="18">
        <v>0.99076923076923074</v>
      </c>
      <c r="L48" s="18"/>
      <c r="M48" s="18">
        <v>1.17</v>
      </c>
      <c r="N48" s="3"/>
      <c r="O48" s="15">
        <v>45378</v>
      </c>
      <c r="P48" s="18">
        <v>0.5</v>
      </c>
      <c r="Q48" s="18">
        <v>0.55000000000000004</v>
      </c>
      <c r="R48" s="18">
        <v>0.75</v>
      </c>
      <c r="S48" s="18"/>
      <c r="T48" s="18"/>
      <c r="U48" s="20"/>
      <c r="V48" s="54">
        <v>0.49854368932038828</v>
      </c>
      <c r="W48" s="18">
        <v>0.54716981132075482</v>
      </c>
      <c r="X48" s="18">
        <v>0.75</v>
      </c>
      <c r="Y48" s="18"/>
      <c r="Z48" s="18"/>
      <c r="AA48" s="18"/>
      <c r="AU48" s="4" t="s">
        <v>151</v>
      </c>
      <c r="AV48" s="4">
        <v>3650</v>
      </c>
      <c r="AW48" s="105">
        <f t="shared" si="15"/>
        <v>10</v>
      </c>
      <c r="BG48" s="4" t="s">
        <v>151</v>
      </c>
      <c r="BH48" s="4">
        <v>3650</v>
      </c>
      <c r="BI48" s="105">
        <f t="shared" si="16"/>
        <v>10</v>
      </c>
      <c r="BJ48" s="5">
        <v>6</v>
      </c>
      <c r="BK48" s="5">
        <v>5.9276596352423851</v>
      </c>
      <c r="BL48" s="2"/>
      <c r="BM48" s="2"/>
      <c r="BN48" s="2"/>
      <c r="BO48" s="2"/>
    </row>
    <row r="49" spans="1:63" x14ac:dyDescent="0.25">
      <c r="A49" s="15">
        <v>45385</v>
      </c>
      <c r="B49" s="18">
        <v>0.2</v>
      </c>
      <c r="C49" s="18">
        <v>0.25</v>
      </c>
      <c r="D49" s="18">
        <v>0.3</v>
      </c>
      <c r="E49" s="18">
        <v>1.1200000000000001</v>
      </c>
      <c r="F49" s="18">
        <v>1.1499999999999999</v>
      </c>
      <c r="G49" s="20">
        <v>1.18</v>
      </c>
      <c r="H49" s="54">
        <v>0.2131578947368421</v>
      </c>
      <c r="I49" s="18">
        <v>0.26571428571428568</v>
      </c>
      <c r="J49" s="18">
        <v>0.32400000000000001</v>
      </c>
      <c r="K49" s="18">
        <v>1.03577570093458</v>
      </c>
      <c r="L49" s="18">
        <v>1.1269230769230769</v>
      </c>
      <c r="M49" s="18">
        <v>1.1402946593001839</v>
      </c>
      <c r="N49" s="3"/>
      <c r="O49" s="15">
        <v>45385</v>
      </c>
      <c r="P49" s="18">
        <v>0.5</v>
      </c>
      <c r="Q49" s="18"/>
      <c r="R49" s="18"/>
      <c r="S49" s="18">
        <v>1.1000000000000001</v>
      </c>
      <c r="T49" s="18">
        <v>1.3</v>
      </c>
      <c r="U49" s="20">
        <v>1.4</v>
      </c>
      <c r="V49" s="54">
        <v>0.49716981132075472</v>
      </c>
      <c r="W49" s="18"/>
      <c r="X49" s="18"/>
      <c r="Y49" s="18">
        <v>1.1000000000000001</v>
      </c>
      <c r="Z49" s="18">
        <v>1.3</v>
      </c>
      <c r="AA49" s="18">
        <v>1.2333333333333329</v>
      </c>
    </row>
    <row r="50" spans="1:63" ht="15.75" customHeight="1" x14ac:dyDescent="0.25">
      <c r="A50" s="15">
        <v>45392</v>
      </c>
      <c r="B50" s="18">
        <v>0.2</v>
      </c>
      <c r="C50" s="18">
        <v>0.27</v>
      </c>
      <c r="D50" s="18">
        <v>0.3</v>
      </c>
      <c r="E50" s="18">
        <v>1.1200000000000001</v>
      </c>
      <c r="F50" s="18">
        <v>1</v>
      </c>
      <c r="G50" s="20">
        <v>1.18</v>
      </c>
      <c r="H50" s="54">
        <v>0.2012121212121212</v>
      </c>
      <c r="I50" s="18">
        <v>0.24959999999999999</v>
      </c>
      <c r="J50" s="18">
        <v>0.29880000000000001</v>
      </c>
      <c r="K50" s="18">
        <v>1.1123149720941521</v>
      </c>
      <c r="L50" s="18">
        <v>1</v>
      </c>
      <c r="M50" s="18">
        <v>1.18</v>
      </c>
      <c r="N50" s="3"/>
      <c r="O50" s="15">
        <v>45392</v>
      </c>
      <c r="P50" s="18">
        <v>0.5</v>
      </c>
      <c r="Q50" s="18"/>
      <c r="R50" s="18"/>
      <c r="S50" s="18">
        <v>1.3</v>
      </c>
      <c r="T50" s="18">
        <v>1.1000000000000001</v>
      </c>
      <c r="U50" s="20"/>
      <c r="V50" s="54">
        <v>0.5</v>
      </c>
      <c r="W50" s="18"/>
      <c r="X50" s="18"/>
      <c r="Y50" s="18">
        <v>1.275953079178886</v>
      </c>
      <c r="Z50" s="18">
        <v>1.1000000000000001</v>
      </c>
      <c r="AA50" s="18"/>
      <c r="BK50" s="73"/>
    </row>
    <row r="51" spans="1:63" x14ac:dyDescent="0.25">
      <c r="A51" s="15">
        <v>45399</v>
      </c>
      <c r="B51" s="18">
        <v>0.2</v>
      </c>
      <c r="C51" s="18">
        <v>0.27</v>
      </c>
      <c r="D51" s="18">
        <v>0.33</v>
      </c>
      <c r="E51" s="18">
        <v>1.1200000000000001</v>
      </c>
      <c r="F51" s="18"/>
      <c r="G51" s="20">
        <v>1.18</v>
      </c>
      <c r="H51" s="54">
        <v>0.2</v>
      </c>
      <c r="I51" s="18">
        <v>0.26666666666666672</v>
      </c>
      <c r="J51" s="18">
        <v>0.33</v>
      </c>
      <c r="K51" s="18">
        <v>1.1200000000000001</v>
      </c>
      <c r="L51" s="18"/>
      <c r="M51" s="18">
        <v>1.18</v>
      </c>
      <c r="N51" s="3"/>
      <c r="O51" s="15">
        <v>45399</v>
      </c>
      <c r="P51" s="18">
        <v>0.5</v>
      </c>
      <c r="Q51" s="18"/>
      <c r="R51" s="18">
        <v>0.85</v>
      </c>
      <c r="S51" s="18">
        <v>1.33</v>
      </c>
      <c r="T51" s="18"/>
      <c r="U51" s="20"/>
      <c r="V51" s="54">
        <v>0.49090909090909091</v>
      </c>
      <c r="W51" s="18"/>
      <c r="X51" s="18">
        <v>0.85</v>
      </c>
      <c r="Y51" s="18">
        <v>1.33</v>
      </c>
      <c r="Z51" s="18"/>
      <c r="AA51" s="18"/>
    </row>
    <row r="52" spans="1:63" x14ac:dyDescent="0.25">
      <c r="A52" s="15">
        <v>45406</v>
      </c>
      <c r="B52" s="18">
        <v>0.2</v>
      </c>
      <c r="C52" s="18">
        <v>0.25</v>
      </c>
      <c r="D52" s="18">
        <v>0.27</v>
      </c>
      <c r="E52" s="18">
        <v>1.1200000000000001</v>
      </c>
      <c r="F52" s="18">
        <v>1.1599999999999999</v>
      </c>
      <c r="G52" s="20">
        <v>1.18</v>
      </c>
      <c r="H52" s="54">
        <v>0.26709677419354838</v>
      </c>
      <c r="I52" s="18">
        <v>0.31219512195121951</v>
      </c>
      <c r="J52" s="18">
        <v>0.29518518518518522</v>
      </c>
      <c r="K52" s="18">
        <v>1.053869560760119</v>
      </c>
      <c r="L52" s="18">
        <v>1.155</v>
      </c>
      <c r="M52" s="18">
        <v>1.18</v>
      </c>
      <c r="N52" s="3"/>
      <c r="O52" s="15">
        <v>45406</v>
      </c>
      <c r="P52" s="18">
        <v>0.5</v>
      </c>
      <c r="Q52" s="18"/>
      <c r="R52" s="18">
        <v>0.85</v>
      </c>
      <c r="S52" s="18">
        <v>1.33</v>
      </c>
      <c r="T52" s="18"/>
      <c r="U52" s="20"/>
      <c r="V52" s="54">
        <v>0.49627906976744179</v>
      </c>
      <c r="W52" s="18"/>
      <c r="X52" s="18">
        <v>0.85</v>
      </c>
      <c r="Y52" s="18">
        <v>1.329482071713147</v>
      </c>
      <c r="Z52" s="18"/>
      <c r="AA52" s="18"/>
    </row>
    <row r="53" spans="1:63" x14ac:dyDescent="0.25">
      <c r="A53" s="15">
        <v>45413</v>
      </c>
      <c r="B53" s="18">
        <v>0.2</v>
      </c>
      <c r="C53" s="18">
        <v>0.27</v>
      </c>
      <c r="D53" s="18">
        <v>0.27</v>
      </c>
      <c r="E53" s="18">
        <v>1.1200000000000001</v>
      </c>
      <c r="F53" s="18">
        <v>1.1599999999999999</v>
      </c>
      <c r="G53" s="20">
        <v>1</v>
      </c>
      <c r="H53" s="54">
        <v>0.2039473684210526</v>
      </c>
      <c r="I53" s="18">
        <v>0.2713888888888889</v>
      </c>
      <c r="J53" s="18">
        <v>0.29518518518518522</v>
      </c>
      <c r="K53" s="18">
        <v>1.115</v>
      </c>
      <c r="L53" s="18">
        <v>1.1599999999999999</v>
      </c>
      <c r="M53" s="18">
        <v>1</v>
      </c>
      <c r="N53" s="3"/>
      <c r="O53" s="15">
        <v>45413</v>
      </c>
      <c r="P53" s="18">
        <v>0.5</v>
      </c>
      <c r="Q53" s="18"/>
      <c r="R53" s="18">
        <v>0.85</v>
      </c>
      <c r="S53" s="18">
        <v>1.33</v>
      </c>
      <c r="T53" s="18"/>
      <c r="U53" s="20">
        <v>1</v>
      </c>
      <c r="V53" s="54">
        <v>0.49485530546623802</v>
      </c>
      <c r="W53" s="18"/>
      <c r="X53" s="18">
        <v>0.85</v>
      </c>
      <c r="Y53" s="18">
        <v>1.33</v>
      </c>
      <c r="Z53" s="18"/>
      <c r="AA53" s="18">
        <v>1</v>
      </c>
    </row>
    <row r="54" spans="1:63" x14ac:dyDescent="0.25">
      <c r="A54" s="15">
        <v>45420</v>
      </c>
      <c r="B54" s="18">
        <v>0.2</v>
      </c>
      <c r="C54" s="18">
        <v>0.26</v>
      </c>
      <c r="D54" s="18">
        <v>0.25</v>
      </c>
      <c r="E54" s="18">
        <v>1.1200000000000001</v>
      </c>
      <c r="F54" s="18">
        <v>1.0900000000000001</v>
      </c>
      <c r="G54" s="20">
        <v>1.18</v>
      </c>
      <c r="H54" s="54">
        <v>0.21058823529411769</v>
      </c>
      <c r="I54" s="18">
        <v>0.26820512820512821</v>
      </c>
      <c r="J54" s="18">
        <v>0.29409090909090913</v>
      </c>
      <c r="K54" s="18">
        <v>1.027192870782941</v>
      </c>
      <c r="L54" s="18">
        <v>1.08</v>
      </c>
      <c r="M54" s="18">
        <v>1.1718644067796611</v>
      </c>
      <c r="N54" s="3"/>
      <c r="O54" s="15">
        <v>45420</v>
      </c>
      <c r="P54" s="18">
        <v>0.5</v>
      </c>
      <c r="Q54" s="18"/>
      <c r="R54" s="18">
        <v>0.85</v>
      </c>
      <c r="S54" s="18">
        <v>1.33</v>
      </c>
      <c r="T54" s="18">
        <v>1.33</v>
      </c>
      <c r="U54" s="20">
        <v>1.38</v>
      </c>
      <c r="V54" s="54">
        <v>0.49448529411764708</v>
      </c>
      <c r="W54" s="18"/>
      <c r="X54" s="18">
        <v>0.85</v>
      </c>
      <c r="Y54" s="18">
        <v>1.33</v>
      </c>
      <c r="Z54" s="18">
        <v>1.33</v>
      </c>
      <c r="AA54" s="18">
        <v>1.38</v>
      </c>
    </row>
    <row r="55" spans="1:63" x14ac:dyDescent="0.25">
      <c r="A55" s="15">
        <v>45427</v>
      </c>
      <c r="B55" s="18">
        <v>0.2</v>
      </c>
      <c r="C55" s="18">
        <v>0.22</v>
      </c>
      <c r="D55" s="18">
        <v>0.2</v>
      </c>
      <c r="E55" s="18">
        <v>1.1200000000000001</v>
      </c>
      <c r="F55" s="18">
        <v>0.7</v>
      </c>
      <c r="G55" s="20">
        <v>1.18</v>
      </c>
      <c r="H55" s="54">
        <v>0.19600000000000001</v>
      </c>
      <c r="I55" s="18">
        <v>0.2354838709677419</v>
      </c>
      <c r="J55" s="18">
        <v>0.2358064516129032</v>
      </c>
      <c r="K55" s="18">
        <v>1.0268053207656711</v>
      </c>
      <c r="L55" s="18">
        <v>0.7</v>
      </c>
      <c r="M55" s="18">
        <v>1.18</v>
      </c>
      <c r="N55" s="3"/>
      <c r="O55" s="15">
        <v>45427</v>
      </c>
      <c r="P55" s="18">
        <v>0.5</v>
      </c>
      <c r="Q55" s="18"/>
      <c r="R55" s="18">
        <v>0.85</v>
      </c>
      <c r="S55" s="18">
        <v>1.33</v>
      </c>
      <c r="T55" s="18">
        <v>0.7</v>
      </c>
      <c r="U55" s="20"/>
      <c r="V55" s="54">
        <v>0.49262295081967211</v>
      </c>
      <c r="W55" s="18"/>
      <c r="X55" s="18">
        <v>0.84250000000000003</v>
      </c>
      <c r="Y55" s="18">
        <v>1.316614173228347</v>
      </c>
      <c r="Z55" s="18">
        <v>0.7</v>
      </c>
      <c r="AA55" s="18"/>
    </row>
    <row r="56" spans="1:63" x14ac:dyDescent="0.25">
      <c r="A56" s="15">
        <v>45434</v>
      </c>
      <c r="B56" s="18">
        <v>0.2</v>
      </c>
      <c r="C56" s="18">
        <v>0.22</v>
      </c>
      <c r="D56" s="18">
        <v>0.2</v>
      </c>
      <c r="E56" s="18">
        <v>1.1200000000000001</v>
      </c>
      <c r="F56" s="18">
        <v>1.1599999999999999</v>
      </c>
      <c r="G56" s="20">
        <v>1</v>
      </c>
      <c r="H56" s="54">
        <v>0.19615384615384621</v>
      </c>
      <c r="I56" s="18">
        <v>0.216</v>
      </c>
      <c r="J56" s="18">
        <v>0.218</v>
      </c>
      <c r="K56" s="18">
        <v>0.83288209606986896</v>
      </c>
      <c r="L56" s="18">
        <v>0.87540983606557377</v>
      </c>
      <c r="M56" s="18">
        <v>1</v>
      </c>
      <c r="N56" s="3"/>
      <c r="O56" s="15">
        <v>45434</v>
      </c>
      <c r="P56" s="18">
        <v>0.5</v>
      </c>
      <c r="Q56" s="18"/>
      <c r="R56" s="18">
        <v>0.85</v>
      </c>
      <c r="S56" s="18">
        <v>1.33</v>
      </c>
      <c r="T56" s="18"/>
      <c r="U56" s="20"/>
      <c r="V56" s="54">
        <v>0.48594961240310081</v>
      </c>
      <c r="W56" s="18"/>
      <c r="X56" s="18">
        <v>0.82777777777777772</v>
      </c>
      <c r="Y56" s="18">
        <v>1.2410019410137929</v>
      </c>
      <c r="Z56" s="18"/>
      <c r="AA56" s="18"/>
    </row>
    <row r="57" spans="1:63" x14ac:dyDescent="0.25">
      <c r="A57" s="15">
        <v>45441</v>
      </c>
      <c r="B57" s="18">
        <v>0.2</v>
      </c>
      <c r="C57" s="18">
        <v>0.22</v>
      </c>
      <c r="D57" s="18">
        <v>0.2</v>
      </c>
      <c r="E57" s="18">
        <v>1.1200000000000001</v>
      </c>
      <c r="F57" s="18">
        <v>1.1499999999999999</v>
      </c>
      <c r="G57" s="20"/>
      <c r="H57" s="54">
        <v>0.29607843137254902</v>
      </c>
      <c r="I57" s="18">
        <v>0.28170212765957447</v>
      </c>
      <c r="J57" s="18">
        <v>0.29978260869565221</v>
      </c>
      <c r="K57" s="18">
        <v>1.067198823080695</v>
      </c>
      <c r="L57" s="18">
        <v>1.1499999999999999</v>
      </c>
      <c r="M57" s="18"/>
      <c r="N57" s="3"/>
      <c r="O57" s="15">
        <v>45441</v>
      </c>
      <c r="P57" s="18">
        <v>0.5</v>
      </c>
      <c r="Q57" s="18"/>
      <c r="R57" s="18">
        <v>0.85</v>
      </c>
      <c r="S57" s="18">
        <v>1.33</v>
      </c>
      <c r="T57" s="18"/>
      <c r="U57" s="20"/>
      <c r="V57" s="54">
        <v>0.48949814126394048</v>
      </c>
      <c r="W57" s="18"/>
      <c r="X57" s="18">
        <v>0.85</v>
      </c>
      <c r="Y57" s="18">
        <v>1.327920792079208</v>
      </c>
      <c r="Z57" s="18"/>
      <c r="AA57" s="18"/>
    </row>
    <row r="58" spans="1:63" x14ac:dyDescent="0.25">
      <c r="A58" s="15">
        <v>45448</v>
      </c>
      <c r="B58" s="18">
        <v>0.2</v>
      </c>
      <c r="C58" s="18">
        <v>0.2</v>
      </c>
      <c r="D58" s="18">
        <v>0.22</v>
      </c>
      <c r="E58" s="18">
        <v>1.1100000000000001</v>
      </c>
      <c r="F58" s="18">
        <v>1.1499999999999999</v>
      </c>
      <c r="G58" s="20">
        <v>1.18</v>
      </c>
      <c r="H58" s="54">
        <v>0.29069767441860472</v>
      </c>
      <c r="I58" s="18">
        <v>0.33319148936170212</v>
      </c>
      <c r="J58" s="18">
        <v>0.30935483870967739</v>
      </c>
      <c r="K58" s="18">
        <v>1.1027777777777781</v>
      </c>
      <c r="L58" s="18">
        <v>1.083333333333333</v>
      </c>
      <c r="M58" s="18">
        <v>1.18</v>
      </c>
      <c r="N58" s="3"/>
      <c r="O58" s="15">
        <v>45448</v>
      </c>
      <c r="P58" s="18">
        <v>0.5</v>
      </c>
      <c r="Q58" s="18"/>
      <c r="R58" s="18">
        <v>0.82</v>
      </c>
      <c r="S58" s="18">
        <v>1.33</v>
      </c>
      <c r="T58" s="18"/>
      <c r="U58" s="20">
        <v>1.4</v>
      </c>
      <c r="V58" s="54">
        <v>0.47993788819875782</v>
      </c>
      <c r="W58" s="18"/>
      <c r="X58" s="18">
        <v>0.83</v>
      </c>
      <c r="Y58" s="18">
        <v>1.33</v>
      </c>
      <c r="Z58" s="18"/>
      <c r="AA58" s="18">
        <v>1.4</v>
      </c>
    </row>
    <row r="59" spans="1:63" x14ac:dyDescent="0.25">
      <c r="A59" s="15">
        <v>45455</v>
      </c>
      <c r="B59" s="18">
        <v>0.2</v>
      </c>
      <c r="C59" s="18">
        <v>0.2</v>
      </c>
      <c r="D59" s="18">
        <v>0.2</v>
      </c>
      <c r="E59" s="18">
        <v>1.1100000000000001</v>
      </c>
      <c r="F59" s="18"/>
      <c r="G59" s="20"/>
      <c r="H59" s="54">
        <v>0.2311111111111111</v>
      </c>
      <c r="I59" s="18">
        <v>0.26933333333333331</v>
      </c>
      <c r="J59" s="18">
        <v>0.2168292682926829</v>
      </c>
      <c r="K59" s="18">
        <v>1.0883437677859991</v>
      </c>
      <c r="L59" s="18"/>
      <c r="M59" s="18"/>
      <c r="N59" s="3"/>
      <c r="O59" s="15">
        <v>45455</v>
      </c>
      <c r="P59" s="18">
        <v>0.5</v>
      </c>
      <c r="Q59" s="18"/>
      <c r="R59" s="18">
        <v>0.82</v>
      </c>
      <c r="S59" s="18">
        <v>1.33</v>
      </c>
      <c r="T59" s="18"/>
      <c r="U59" s="20">
        <v>1.4</v>
      </c>
      <c r="V59" s="54">
        <v>0.49513381995133821</v>
      </c>
      <c r="W59" s="18"/>
      <c r="X59" s="18">
        <v>0.83499999999999996</v>
      </c>
      <c r="Y59" s="18">
        <v>1.329960317460317</v>
      </c>
      <c r="Z59" s="18"/>
      <c r="AA59" s="18">
        <v>1.4</v>
      </c>
    </row>
    <row r="60" spans="1:63" x14ac:dyDescent="0.25">
      <c r="A60" s="15">
        <v>45462</v>
      </c>
      <c r="B60" s="18">
        <v>0.2</v>
      </c>
      <c r="C60" s="18">
        <v>0.2</v>
      </c>
      <c r="D60" s="18">
        <v>0.2</v>
      </c>
      <c r="E60" s="18">
        <v>1.1000000000000001</v>
      </c>
      <c r="F60" s="18"/>
      <c r="G60" s="20">
        <v>1.18</v>
      </c>
      <c r="H60" s="54">
        <v>0.2129032258064516</v>
      </c>
      <c r="I60" s="18">
        <v>0.2163636363636364</v>
      </c>
      <c r="J60" s="18">
        <v>0.22500000000000001</v>
      </c>
      <c r="K60" s="18">
        <v>1.094773052610243</v>
      </c>
      <c r="L60" s="18"/>
      <c r="M60" s="18">
        <v>1.18</v>
      </c>
      <c r="N60" s="3"/>
      <c r="O60" s="15">
        <v>45462</v>
      </c>
      <c r="P60" s="18">
        <v>0.5</v>
      </c>
      <c r="Q60" s="18"/>
      <c r="R60" s="18">
        <v>0.85</v>
      </c>
      <c r="S60" s="18">
        <v>1.33</v>
      </c>
      <c r="T60" s="18"/>
      <c r="U60" s="20">
        <v>1.4</v>
      </c>
      <c r="V60" s="54">
        <v>0.49396551724137933</v>
      </c>
      <c r="W60" s="18"/>
      <c r="X60" s="18">
        <v>0.8371287128712871</v>
      </c>
      <c r="Y60" s="18">
        <v>1.311033274956217</v>
      </c>
      <c r="Z60" s="18"/>
      <c r="AA60" s="18">
        <v>1.4</v>
      </c>
    </row>
    <row r="61" spans="1:63" x14ac:dyDescent="0.25">
      <c r="A61" s="15">
        <v>45469.572916666664</v>
      </c>
      <c r="B61" s="18"/>
      <c r="C61" s="18"/>
      <c r="D61" s="18"/>
      <c r="E61" s="18">
        <v>1.0900000000000001</v>
      </c>
      <c r="F61" s="18"/>
      <c r="G61" s="20">
        <v>1.18</v>
      </c>
      <c r="H61" s="54"/>
      <c r="I61" s="18"/>
      <c r="J61" s="18"/>
      <c r="K61" s="18">
        <v>1.08903990746096</v>
      </c>
      <c r="L61" s="18"/>
      <c r="M61" s="18">
        <v>1.077142857142857</v>
      </c>
      <c r="N61" s="3"/>
      <c r="O61" s="15">
        <v>45469.572916666664</v>
      </c>
      <c r="P61" s="18">
        <v>0.5</v>
      </c>
      <c r="Q61" s="18"/>
      <c r="R61" s="18"/>
      <c r="S61" s="18">
        <v>1.33</v>
      </c>
      <c r="T61" s="18"/>
      <c r="U61" s="20">
        <v>1.4</v>
      </c>
      <c r="V61" s="54">
        <v>0.4891304347826087</v>
      </c>
      <c r="W61" s="18"/>
      <c r="X61" s="18"/>
      <c r="Y61" s="18">
        <v>1.3286852589641429</v>
      </c>
      <c r="Z61" s="18"/>
      <c r="AA61" s="18">
        <v>1.4</v>
      </c>
    </row>
    <row r="62" spans="1:63" x14ac:dyDescent="0.25">
      <c r="A62" s="15">
        <v>45476.572916666664</v>
      </c>
      <c r="B62" s="18"/>
      <c r="C62" s="18"/>
      <c r="D62" s="18"/>
      <c r="E62" s="18">
        <v>1.0900000000000001</v>
      </c>
      <c r="F62" s="18">
        <v>0.9</v>
      </c>
      <c r="G62" s="20"/>
      <c r="H62" s="54"/>
      <c r="I62" s="18"/>
      <c r="J62" s="18"/>
      <c r="K62" s="18">
        <v>1.0774571686203791</v>
      </c>
      <c r="L62" s="18">
        <v>0.9</v>
      </c>
      <c r="M62" s="18"/>
      <c r="N62" s="3"/>
      <c r="O62" s="15">
        <v>45476.572916666664</v>
      </c>
      <c r="P62" s="18">
        <v>0.5</v>
      </c>
      <c r="Q62" s="18"/>
      <c r="R62" s="18"/>
      <c r="S62" s="18">
        <v>1.33</v>
      </c>
      <c r="T62" s="18">
        <v>1</v>
      </c>
      <c r="U62" s="20"/>
      <c r="V62" s="54">
        <v>0.45859375000000002</v>
      </c>
      <c r="W62" s="18"/>
      <c r="X62" s="18"/>
      <c r="Y62" s="18">
        <v>1.33</v>
      </c>
      <c r="Z62" s="18">
        <v>1</v>
      </c>
      <c r="AA62" s="18"/>
    </row>
    <row r="63" spans="1:63" x14ac:dyDescent="0.25">
      <c r="A63" s="15">
        <v>45483.072916666664</v>
      </c>
      <c r="B63" s="18"/>
      <c r="C63" s="18"/>
      <c r="D63" s="18"/>
      <c r="E63" s="18">
        <v>1.0900000000000001</v>
      </c>
      <c r="F63" s="18">
        <v>1.0900000000000001</v>
      </c>
      <c r="G63" s="20"/>
      <c r="H63" s="54"/>
      <c r="I63" s="18"/>
      <c r="J63" s="18"/>
      <c r="K63" s="18">
        <v>1.08481903676261</v>
      </c>
      <c r="L63" s="18">
        <v>1.1499999999999999</v>
      </c>
      <c r="M63" s="18"/>
      <c r="N63" s="3"/>
      <c r="O63" s="15">
        <v>45483.072916666664</v>
      </c>
      <c r="P63" s="18">
        <v>0.5</v>
      </c>
      <c r="Q63" s="18"/>
      <c r="R63" s="18"/>
      <c r="S63" s="18">
        <v>1.33</v>
      </c>
      <c r="T63" s="18"/>
      <c r="U63" s="20"/>
      <c r="V63" s="54">
        <v>0.45910623946037099</v>
      </c>
      <c r="W63" s="18"/>
      <c r="X63" s="18"/>
      <c r="Y63" s="18">
        <v>1.302665852665853</v>
      </c>
      <c r="Z63" s="18"/>
      <c r="AA63" s="18"/>
    </row>
    <row r="64" spans="1:63" x14ac:dyDescent="0.25">
      <c r="A64" s="15">
        <v>45490.572916666664</v>
      </c>
      <c r="B64" s="18"/>
      <c r="C64" s="18"/>
      <c r="D64" s="18"/>
      <c r="E64" s="18">
        <v>1.0900000000000001</v>
      </c>
      <c r="F64" s="18">
        <v>0.45</v>
      </c>
      <c r="G64" s="20"/>
      <c r="H64" s="54"/>
      <c r="I64" s="18"/>
      <c r="J64" s="18"/>
      <c r="K64" s="18">
        <v>1.07367218732153</v>
      </c>
      <c r="L64" s="18">
        <v>0.45</v>
      </c>
      <c r="M64" s="18"/>
      <c r="N64" s="3"/>
      <c r="O64" s="15">
        <v>45490.572916666664</v>
      </c>
      <c r="P64" s="18">
        <v>0.75</v>
      </c>
      <c r="Q64" s="18"/>
      <c r="R64" s="18"/>
      <c r="S64" s="18">
        <v>1.23</v>
      </c>
      <c r="T64" s="18">
        <v>0.5</v>
      </c>
      <c r="U64" s="20"/>
      <c r="V64" s="54">
        <v>0.7250415973377704</v>
      </c>
      <c r="W64" s="18"/>
      <c r="X64" s="18"/>
      <c r="Y64" s="18">
        <v>1.255714285714286</v>
      </c>
      <c r="Z64" s="18">
        <v>0.5</v>
      </c>
      <c r="AA64" s="18"/>
    </row>
    <row r="65" spans="1:27" x14ac:dyDescent="0.25">
      <c r="A65" s="15">
        <v>45497.572916666664</v>
      </c>
      <c r="B65" s="18"/>
      <c r="C65" s="18"/>
      <c r="D65" s="18"/>
      <c r="E65" s="18">
        <v>1.0900000000000001</v>
      </c>
      <c r="F65" s="18">
        <v>0.8</v>
      </c>
      <c r="G65" s="20">
        <v>1.18</v>
      </c>
      <c r="H65" s="54"/>
      <c r="I65" s="18"/>
      <c r="J65" s="18"/>
      <c r="K65" s="18">
        <v>1.082209473374522</v>
      </c>
      <c r="L65" s="18">
        <v>0.8</v>
      </c>
      <c r="M65" s="18">
        <v>1.1719999999999999</v>
      </c>
      <c r="N65" s="3"/>
      <c r="O65" s="15">
        <v>45497.572916666664</v>
      </c>
      <c r="P65" s="18">
        <v>0.75</v>
      </c>
      <c r="Q65" s="18"/>
      <c r="R65" s="18"/>
      <c r="S65" s="18">
        <v>1.23</v>
      </c>
      <c r="T65" s="18">
        <v>0.8</v>
      </c>
      <c r="U65" s="20">
        <v>1.4</v>
      </c>
      <c r="V65" s="54">
        <v>0.72845953002610964</v>
      </c>
      <c r="W65" s="18"/>
      <c r="X65" s="18"/>
      <c r="Y65" s="18">
        <v>1.22981455064194</v>
      </c>
      <c r="Z65" s="18">
        <v>0.8</v>
      </c>
      <c r="AA65" s="18">
        <v>1.3666666666666669</v>
      </c>
    </row>
    <row r="66" spans="1:27" x14ac:dyDescent="0.25">
      <c r="A66" s="15">
        <v>45504.572916666664</v>
      </c>
      <c r="B66" s="18"/>
      <c r="C66" s="18"/>
      <c r="D66" s="18"/>
      <c r="E66" s="18">
        <v>1.0900000000000001</v>
      </c>
      <c r="F66" s="18"/>
      <c r="G66" s="20">
        <v>1.1499999999999999</v>
      </c>
      <c r="H66" s="54"/>
      <c r="I66" s="18"/>
      <c r="J66" s="18"/>
      <c r="K66" s="18">
        <v>1.0541875223453701</v>
      </c>
      <c r="L66" s="18"/>
      <c r="M66" s="18">
        <v>1.1499999999999999</v>
      </c>
      <c r="N66" s="3"/>
      <c r="O66" s="15">
        <v>45504.572916666664</v>
      </c>
      <c r="P66" s="18">
        <v>0.75</v>
      </c>
      <c r="Q66" s="18"/>
      <c r="R66" s="18"/>
      <c r="S66" s="18">
        <v>1.23</v>
      </c>
      <c r="T66" s="18"/>
      <c r="U66" s="20"/>
      <c r="V66" s="54">
        <v>0.73218527315914494</v>
      </c>
      <c r="W66" s="18"/>
      <c r="X66" s="18"/>
      <c r="Y66" s="18">
        <v>1.226482213438735</v>
      </c>
      <c r="Z66" s="18"/>
      <c r="AA66" s="18"/>
    </row>
    <row r="67" spans="1:27" x14ac:dyDescent="0.25">
      <c r="A67" s="15">
        <v>45511.572916666664</v>
      </c>
      <c r="B67" s="18"/>
      <c r="C67" s="18"/>
      <c r="D67" s="18"/>
      <c r="E67" s="18">
        <v>1.0900000000000001</v>
      </c>
      <c r="F67" s="18"/>
      <c r="G67" s="20">
        <v>1.18</v>
      </c>
      <c r="H67" s="54"/>
      <c r="I67" s="18"/>
      <c r="J67" s="18"/>
      <c r="K67" s="18">
        <v>1.064894907033145</v>
      </c>
      <c r="L67" s="18"/>
      <c r="M67" s="18">
        <v>1.18</v>
      </c>
      <c r="N67" s="3"/>
      <c r="O67" s="15">
        <v>45511.572916666664</v>
      </c>
      <c r="P67" s="18">
        <v>0.75</v>
      </c>
      <c r="Q67" s="18"/>
      <c r="R67" s="18"/>
      <c r="S67" s="18">
        <v>1.23</v>
      </c>
      <c r="T67" s="18"/>
      <c r="U67" s="20"/>
      <c r="V67" s="54">
        <v>0.7375207986688852</v>
      </c>
      <c r="W67" s="18"/>
      <c r="X67" s="18"/>
      <c r="Y67" s="18">
        <v>1.216818103891651</v>
      </c>
      <c r="Z67" s="18"/>
      <c r="AA67" s="18"/>
    </row>
    <row r="68" spans="1:27" x14ac:dyDescent="0.25">
      <c r="A68" s="15">
        <v>45518.572916666664</v>
      </c>
      <c r="B68" s="18"/>
      <c r="C68" s="18"/>
      <c r="D68" s="18"/>
      <c r="E68" s="18">
        <v>1.08</v>
      </c>
      <c r="F68" s="18"/>
      <c r="G68" s="20"/>
      <c r="H68" s="54"/>
      <c r="I68" s="18"/>
      <c r="J68" s="18"/>
      <c r="K68" s="18">
        <v>1.0503757028006939</v>
      </c>
      <c r="L68" s="18"/>
      <c r="M68" s="18"/>
      <c r="N68" s="3"/>
      <c r="O68" s="15">
        <v>45518.572916666664</v>
      </c>
      <c r="P68" s="18">
        <v>0.75</v>
      </c>
      <c r="Q68" s="18"/>
      <c r="R68" s="18"/>
      <c r="S68" s="18">
        <v>1.28</v>
      </c>
      <c r="T68" s="18"/>
      <c r="U68" s="20"/>
      <c r="V68" s="54">
        <v>0.73834782608695648</v>
      </c>
      <c r="W68" s="18"/>
      <c r="X68" s="18"/>
      <c r="Y68" s="18">
        <v>1.28</v>
      </c>
      <c r="Z68" s="18"/>
      <c r="AA68" s="18"/>
    </row>
    <row r="69" spans="1:27" x14ac:dyDescent="0.25">
      <c r="A69" s="15">
        <v>45525.572916666664</v>
      </c>
      <c r="B69" s="18"/>
      <c r="C69" s="18"/>
      <c r="D69" s="18"/>
      <c r="E69" s="18">
        <v>1.07</v>
      </c>
      <c r="F69" s="18">
        <v>1.1599999999999999</v>
      </c>
      <c r="G69" s="20"/>
      <c r="H69" s="54"/>
      <c r="I69" s="18"/>
      <c r="J69" s="18"/>
      <c r="K69" s="18">
        <v>0.91414885777450261</v>
      </c>
      <c r="L69" s="18">
        <v>1.1599999999999999</v>
      </c>
      <c r="M69" s="18"/>
      <c r="N69" s="3"/>
      <c r="O69" s="15">
        <v>45525.572916666664</v>
      </c>
      <c r="P69" s="18">
        <v>0.75</v>
      </c>
      <c r="Q69" s="18"/>
      <c r="R69" s="18"/>
      <c r="S69" s="18">
        <v>1.28</v>
      </c>
      <c r="T69" s="18"/>
      <c r="U69" s="20"/>
      <c r="V69" s="54">
        <v>0.73627167630057799</v>
      </c>
      <c r="W69" s="18"/>
      <c r="X69" s="18"/>
      <c r="Y69" s="18">
        <v>1.245052439580483</v>
      </c>
      <c r="Z69" s="18"/>
      <c r="AA69" s="18"/>
    </row>
    <row r="70" spans="1:27" x14ac:dyDescent="0.25">
      <c r="A70" s="15">
        <v>45532.572916666664</v>
      </c>
      <c r="B70" s="18"/>
      <c r="C70" s="18"/>
      <c r="D70" s="18"/>
      <c r="E70" s="18">
        <v>1.06</v>
      </c>
      <c r="F70" s="18">
        <v>1.1599999999999999</v>
      </c>
      <c r="G70" s="20">
        <v>1.17</v>
      </c>
      <c r="H70" s="54"/>
      <c r="I70" s="18"/>
      <c r="J70" s="18"/>
      <c r="K70" s="18">
        <v>1.0370141342756181</v>
      </c>
      <c r="L70" s="18">
        <v>1.147887323943662</v>
      </c>
      <c r="M70" s="18">
        <v>1.1713663366336631</v>
      </c>
      <c r="N70" s="3"/>
      <c r="O70" s="15">
        <v>45532.572916666664</v>
      </c>
      <c r="P70" s="18">
        <v>0.75</v>
      </c>
      <c r="Q70" s="18"/>
      <c r="R70" s="18"/>
      <c r="S70" s="18"/>
      <c r="T70" s="18"/>
      <c r="U70" s="20">
        <v>1.4</v>
      </c>
      <c r="V70" s="54">
        <v>0.74240282685512371</v>
      </c>
      <c r="W70" s="18"/>
      <c r="X70" s="18"/>
      <c r="Y70" s="18"/>
      <c r="Z70" s="18"/>
      <c r="AA70" s="18">
        <v>1.4</v>
      </c>
    </row>
    <row r="71" spans="1:27" x14ac:dyDescent="0.25">
      <c r="A71" s="15">
        <v>45539.572916666664</v>
      </c>
      <c r="B71" s="18"/>
      <c r="C71" s="18"/>
      <c r="D71" s="18"/>
      <c r="E71" s="18">
        <v>1.05</v>
      </c>
      <c r="F71" s="18"/>
      <c r="G71" s="20">
        <v>1.18</v>
      </c>
      <c r="H71" s="54"/>
      <c r="I71" s="18"/>
      <c r="J71" s="18"/>
      <c r="K71" s="18">
        <v>1.046153846153846</v>
      </c>
      <c r="L71" s="18"/>
      <c r="M71" s="18">
        <v>1.1703703703703701</v>
      </c>
      <c r="N71" s="3"/>
      <c r="O71" s="15">
        <v>45539.572916666664</v>
      </c>
      <c r="P71" s="18">
        <v>0.75</v>
      </c>
      <c r="Q71" s="18"/>
      <c r="R71" s="18"/>
      <c r="S71" s="18">
        <v>1.33</v>
      </c>
      <c r="T71" s="18"/>
      <c r="U71" s="20"/>
      <c r="V71" s="54">
        <v>0.74078947368421055</v>
      </c>
      <c r="W71" s="18"/>
      <c r="X71" s="18"/>
      <c r="Y71" s="18">
        <v>1.3290129611166499</v>
      </c>
      <c r="Z71" s="18"/>
      <c r="AA71" s="18"/>
    </row>
    <row r="72" spans="1:27" x14ac:dyDescent="0.25">
      <c r="A72" s="15">
        <v>45546.572916666664</v>
      </c>
      <c r="B72" s="18"/>
      <c r="C72" s="18"/>
      <c r="D72" s="18"/>
      <c r="E72" s="18">
        <v>1.04</v>
      </c>
      <c r="F72" s="18">
        <v>1.1599999999999999</v>
      </c>
      <c r="G72" s="20">
        <v>1.18</v>
      </c>
      <c r="H72" s="54"/>
      <c r="I72" s="18"/>
      <c r="J72" s="18"/>
      <c r="K72" s="18">
        <v>1.0278153270250601</v>
      </c>
      <c r="L72" s="18">
        <v>1.1599999999999999</v>
      </c>
      <c r="M72" s="18">
        <v>1.18</v>
      </c>
      <c r="N72" s="3"/>
      <c r="O72" s="15">
        <v>45546.572916666664</v>
      </c>
      <c r="P72" s="18">
        <v>0.75</v>
      </c>
      <c r="Q72" s="18"/>
      <c r="R72" s="18"/>
      <c r="S72" s="18">
        <v>1.33</v>
      </c>
      <c r="T72" s="18"/>
      <c r="U72" s="20"/>
      <c r="V72" s="54">
        <v>0.74673507462686572</v>
      </c>
      <c r="W72" s="18"/>
      <c r="X72" s="18"/>
      <c r="Y72" s="18">
        <v>1.329971469329529</v>
      </c>
      <c r="Z72" s="18"/>
      <c r="AA72" s="18"/>
    </row>
    <row r="73" spans="1:27" x14ac:dyDescent="0.25">
      <c r="A73" s="15">
        <v>45553.572916666664</v>
      </c>
      <c r="B73" s="18"/>
      <c r="C73" s="18"/>
      <c r="D73" s="18"/>
      <c r="E73" s="18">
        <v>1.03</v>
      </c>
      <c r="F73" s="18">
        <v>1.1599999999999999</v>
      </c>
      <c r="G73" s="20"/>
      <c r="H73" s="54"/>
      <c r="I73" s="18"/>
      <c r="J73" s="18"/>
      <c r="K73" s="18">
        <v>1.013053892215569</v>
      </c>
      <c r="L73" s="18">
        <v>1.1531914893617019</v>
      </c>
      <c r="M73" s="18"/>
      <c r="N73" s="3"/>
      <c r="O73" s="15">
        <v>45553.572916666664</v>
      </c>
      <c r="P73" s="18">
        <v>0.75</v>
      </c>
      <c r="Q73" s="18"/>
      <c r="R73" s="18"/>
      <c r="S73" s="18"/>
      <c r="T73" s="18">
        <v>1.38</v>
      </c>
      <c r="U73" s="20">
        <v>1.4</v>
      </c>
      <c r="V73" s="54">
        <v>0.73849693251533743</v>
      </c>
      <c r="W73" s="18"/>
      <c r="X73" s="18"/>
      <c r="Y73" s="18"/>
      <c r="Z73" s="18">
        <v>1.38</v>
      </c>
      <c r="AA73" s="18">
        <v>1.4</v>
      </c>
    </row>
    <row r="74" spans="1:27" x14ac:dyDescent="0.25">
      <c r="A74" s="15">
        <v>45560.572916666664</v>
      </c>
      <c r="B74" s="18"/>
      <c r="C74" s="18"/>
      <c r="D74" s="18"/>
      <c r="E74" s="18">
        <v>1.03</v>
      </c>
      <c r="F74" s="18">
        <v>1.1599999999999999</v>
      </c>
      <c r="G74" s="20">
        <v>1.18</v>
      </c>
      <c r="H74" s="54"/>
      <c r="I74" s="18"/>
      <c r="J74" s="18"/>
      <c r="K74" s="18">
        <v>1.02</v>
      </c>
      <c r="L74" s="18">
        <v>1.1599999999999999</v>
      </c>
      <c r="M74" s="18">
        <v>1.17015873015873</v>
      </c>
      <c r="N74" s="3"/>
      <c r="O74" s="15">
        <v>45560.572916666664</v>
      </c>
      <c r="P74" s="18">
        <v>0.75</v>
      </c>
      <c r="Q74" s="18"/>
      <c r="R74" s="18"/>
      <c r="S74" s="18"/>
      <c r="T74" s="18"/>
      <c r="U74" s="20"/>
      <c r="V74" s="54">
        <v>0.74285714285714288</v>
      </c>
      <c r="W74" s="18"/>
      <c r="X74" s="18"/>
      <c r="Y74" s="18"/>
      <c r="Z74" s="18">
        <v>1.37</v>
      </c>
      <c r="AA74" s="18"/>
    </row>
    <row r="75" spans="1:27" x14ac:dyDescent="0.25">
      <c r="A75" s="15">
        <v>45574.572916666664</v>
      </c>
      <c r="B75" s="18"/>
      <c r="C75" s="18"/>
      <c r="D75" s="18"/>
      <c r="E75" s="18">
        <v>1.02</v>
      </c>
      <c r="F75" s="18">
        <v>1.1599999999999999</v>
      </c>
      <c r="G75" s="20">
        <v>1.18</v>
      </c>
      <c r="H75" s="54"/>
      <c r="I75" s="18"/>
      <c r="J75" s="18"/>
      <c r="K75" s="18">
        <v>1.023036865597619</v>
      </c>
      <c r="L75" s="18">
        <v>1.0944272445820431</v>
      </c>
      <c r="M75" s="18">
        <v>1.18</v>
      </c>
      <c r="N75" s="3"/>
      <c r="O75" s="15">
        <v>45574.572916666664</v>
      </c>
      <c r="P75" s="18">
        <v>0.75</v>
      </c>
      <c r="Q75" s="18"/>
      <c r="R75" s="18"/>
      <c r="S75" s="18"/>
      <c r="T75" s="18">
        <v>0.5</v>
      </c>
      <c r="U75" s="20"/>
      <c r="V75" s="54">
        <v>0.75</v>
      </c>
      <c r="W75" s="18"/>
      <c r="X75" s="18"/>
      <c r="Y75" s="18">
        <v>1.3236355106083511</v>
      </c>
      <c r="Z75" s="18">
        <v>0.5</v>
      </c>
      <c r="AA75" s="18"/>
    </row>
    <row r="76" spans="1:27" x14ac:dyDescent="0.25">
      <c r="A76" s="15">
        <v>45581.572916666664</v>
      </c>
      <c r="B76" s="18"/>
      <c r="C76" s="18"/>
      <c r="D76" s="18"/>
      <c r="E76" s="18">
        <v>1.1000000000000001</v>
      </c>
      <c r="F76" s="18">
        <v>1.1599999999999999</v>
      </c>
      <c r="G76" s="20"/>
      <c r="H76" s="54"/>
      <c r="I76" s="18"/>
      <c r="J76" s="18"/>
      <c r="K76" s="18">
        <v>1.023844311377246</v>
      </c>
      <c r="L76" s="18">
        <v>1.1599999999999999</v>
      </c>
      <c r="M76" s="18"/>
      <c r="N76" s="3"/>
      <c r="O76" s="15">
        <v>45581.572916666664</v>
      </c>
      <c r="P76" s="18">
        <v>0.75</v>
      </c>
      <c r="Q76" s="18"/>
      <c r="R76" s="18"/>
      <c r="S76" s="18">
        <v>1.33</v>
      </c>
      <c r="T76" s="18"/>
      <c r="U76" s="20"/>
      <c r="V76" s="54">
        <v>0.74378881987577639</v>
      </c>
      <c r="W76" s="18"/>
      <c r="X76" s="18"/>
      <c r="Y76" s="18">
        <v>1.33</v>
      </c>
      <c r="Z76" s="18"/>
      <c r="AA76" s="18"/>
    </row>
    <row r="77" spans="1:27" x14ac:dyDescent="0.25">
      <c r="A77" s="15">
        <v>45588.572916666664</v>
      </c>
      <c r="B77" s="18"/>
      <c r="C77" s="18"/>
      <c r="D77" s="18"/>
      <c r="E77" s="18">
        <v>1.0900000000000001</v>
      </c>
      <c r="F77" s="18">
        <v>1.1599999999999999</v>
      </c>
      <c r="G77" s="20">
        <v>1.18</v>
      </c>
      <c r="H77" s="54"/>
      <c r="I77" s="18"/>
      <c r="J77" s="18"/>
      <c r="K77" s="18">
        <v>1.027132754902452</v>
      </c>
      <c r="L77" s="18">
        <v>1.1599999999999999</v>
      </c>
      <c r="M77" s="18">
        <v>1.18</v>
      </c>
      <c r="N77" s="3"/>
      <c r="O77" s="15">
        <v>45588.572916666664</v>
      </c>
      <c r="P77" s="18">
        <v>0.75</v>
      </c>
      <c r="Q77" s="18"/>
      <c r="R77" s="18"/>
      <c r="S77" s="18">
        <v>1.33</v>
      </c>
      <c r="T77" s="18"/>
      <c r="U77" s="20">
        <v>1.4</v>
      </c>
      <c r="V77" s="54">
        <v>0.74514563106796117</v>
      </c>
      <c r="W77" s="18"/>
      <c r="X77" s="18"/>
      <c r="Y77" s="18">
        <v>1.3100671140939599</v>
      </c>
      <c r="Z77" s="18"/>
      <c r="AA77" s="18">
        <v>1.4</v>
      </c>
    </row>
    <row r="78" spans="1:27" x14ac:dyDescent="0.25">
      <c r="A78" s="15">
        <v>45595.572916666664</v>
      </c>
      <c r="B78" s="18"/>
      <c r="C78" s="18"/>
      <c r="D78" s="18"/>
      <c r="E78" s="18">
        <v>1.08</v>
      </c>
      <c r="F78" s="18"/>
      <c r="G78" s="20">
        <v>1.18</v>
      </c>
      <c r="H78" s="54"/>
      <c r="I78" s="18"/>
      <c r="J78" s="18"/>
      <c r="K78" s="18">
        <v>0.99766776677667757</v>
      </c>
      <c r="L78" s="18"/>
      <c r="M78" s="18">
        <v>1.1725000000000001</v>
      </c>
      <c r="N78" s="3"/>
      <c r="O78" s="15">
        <v>45595.572916666664</v>
      </c>
      <c r="P78" s="18">
        <v>0.75</v>
      </c>
      <c r="Q78" s="18"/>
      <c r="R78" s="18"/>
      <c r="S78" s="18">
        <v>1.1000000000000001</v>
      </c>
      <c r="T78" s="18"/>
      <c r="U78" s="20"/>
      <c r="V78" s="54">
        <v>0.71923076923076923</v>
      </c>
      <c r="W78" s="18"/>
      <c r="X78" s="18"/>
      <c r="Y78" s="18">
        <v>0.65</v>
      </c>
      <c r="Z78" s="18"/>
      <c r="AA78" s="18"/>
    </row>
    <row r="79" spans="1:27" x14ac:dyDescent="0.25">
      <c r="A79" s="15">
        <v>45602</v>
      </c>
      <c r="B79" s="18"/>
      <c r="C79" s="18"/>
      <c r="D79" s="18"/>
      <c r="E79" s="18">
        <v>1.07</v>
      </c>
      <c r="F79" s="18">
        <v>0.8</v>
      </c>
      <c r="G79" s="20">
        <v>1.18</v>
      </c>
      <c r="H79" s="54"/>
      <c r="I79" s="18"/>
      <c r="J79" s="18"/>
      <c r="K79" s="18">
        <v>1.008977236293684</v>
      </c>
      <c r="L79" s="18">
        <v>0.8</v>
      </c>
      <c r="M79" s="18">
        <v>1.177766990291262</v>
      </c>
      <c r="N79" s="3"/>
      <c r="O79" s="15">
        <v>45602</v>
      </c>
      <c r="P79" s="18">
        <v>0.75</v>
      </c>
      <c r="Q79" s="18"/>
      <c r="R79" s="18"/>
      <c r="S79" s="18">
        <v>0.75</v>
      </c>
      <c r="T79" s="18">
        <v>1</v>
      </c>
      <c r="U79" s="20"/>
      <c r="V79" s="54">
        <v>0.7199738903394256</v>
      </c>
      <c r="W79" s="18"/>
      <c r="X79" s="18"/>
      <c r="Y79" s="18">
        <v>0.75</v>
      </c>
      <c r="Z79" s="18">
        <v>1</v>
      </c>
      <c r="AA79" s="18"/>
    </row>
    <row r="80" spans="1:27" x14ac:dyDescent="0.25">
      <c r="A80" s="15">
        <v>45616</v>
      </c>
      <c r="B80" s="18"/>
      <c r="C80" s="18"/>
      <c r="D80" s="18"/>
      <c r="E80" s="18">
        <v>1.03</v>
      </c>
      <c r="F80" s="18">
        <v>1.1599999999999999</v>
      </c>
      <c r="G80" s="20">
        <v>1.18</v>
      </c>
      <c r="H80" s="54"/>
      <c r="I80" s="18"/>
      <c r="J80" s="18"/>
      <c r="K80" s="18">
        <v>0.93246323529411768</v>
      </c>
      <c r="L80" s="18">
        <v>1.1599999999999999</v>
      </c>
      <c r="M80" s="18">
        <v>1.18</v>
      </c>
      <c r="N80" s="3"/>
      <c r="O80" s="15">
        <v>45616</v>
      </c>
      <c r="P80" s="18">
        <v>0.75</v>
      </c>
      <c r="Q80" s="18"/>
      <c r="R80" s="18"/>
      <c r="S80" s="18">
        <v>1.33</v>
      </c>
      <c r="T80" s="18"/>
      <c r="U80" s="20"/>
      <c r="V80" s="54">
        <v>0.73996913580246915</v>
      </c>
      <c r="W80" s="18"/>
      <c r="X80" s="18"/>
      <c r="Y80" s="18">
        <v>1.3074145402022199</v>
      </c>
      <c r="Z80" s="18"/>
      <c r="AA80" s="18"/>
    </row>
    <row r="81" spans="1:27" x14ac:dyDescent="0.25">
      <c r="A81" s="15">
        <v>45623</v>
      </c>
      <c r="B81" s="18"/>
      <c r="C81" s="18"/>
      <c r="D81" s="18"/>
      <c r="E81" s="18">
        <v>1.02</v>
      </c>
      <c r="F81" s="18">
        <v>1.1499999999999999</v>
      </c>
      <c r="G81" s="20">
        <v>1.18</v>
      </c>
      <c r="H81" s="54"/>
      <c r="I81" s="18"/>
      <c r="J81" s="18"/>
      <c r="K81" s="18">
        <v>1.0029940119760481</v>
      </c>
      <c r="L81" s="18">
        <v>1.150637636080871</v>
      </c>
      <c r="M81" s="18">
        <v>1.1111111111111109</v>
      </c>
      <c r="N81" s="3"/>
      <c r="O81" s="15">
        <v>45623</v>
      </c>
      <c r="P81" s="18">
        <v>0.75</v>
      </c>
      <c r="Q81" s="18"/>
      <c r="R81" s="18"/>
      <c r="S81" s="18">
        <v>1.33</v>
      </c>
      <c r="T81" s="18"/>
      <c r="U81" s="20"/>
      <c r="V81" s="54">
        <v>0.75</v>
      </c>
      <c r="W81" s="18"/>
      <c r="X81" s="18"/>
      <c r="Y81" s="18">
        <v>1.33</v>
      </c>
      <c r="Z81" s="18"/>
      <c r="AA81" s="18"/>
    </row>
    <row r="82" spans="1:27" x14ac:dyDescent="0.25">
      <c r="A82" s="15">
        <v>45630</v>
      </c>
      <c r="B82" s="18"/>
      <c r="C82" s="18"/>
      <c r="D82" s="18"/>
      <c r="E82" s="18">
        <v>1.01</v>
      </c>
      <c r="F82" s="18">
        <v>1.1599999999999999</v>
      </c>
      <c r="G82" s="20">
        <v>1.18</v>
      </c>
      <c r="H82" s="54"/>
      <c r="I82" s="18"/>
      <c r="J82" s="18"/>
      <c r="K82" s="18">
        <v>1.0438461538461541</v>
      </c>
      <c r="L82" s="18">
        <v>1.155243757431629</v>
      </c>
      <c r="M82" s="18">
        <v>1.18</v>
      </c>
      <c r="N82" s="3"/>
      <c r="O82" s="15">
        <v>45630</v>
      </c>
      <c r="P82" s="18">
        <v>0.75</v>
      </c>
      <c r="Q82" s="18"/>
      <c r="R82" s="18"/>
      <c r="S82" s="18">
        <v>1.33</v>
      </c>
      <c r="T82" s="18"/>
      <c r="U82" s="20"/>
      <c r="V82" s="54">
        <v>0.99628252788104088</v>
      </c>
      <c r="W82" s="18"/>
      <c r="X82" s="18"/>
      <c r="Y82" s="18">
        <v>1.327524752475248</v>
      </c>
      <c r="Z82" s="18"/>
      <c r="AA82" s="18"/>
    </row>
    <row r="83" spans="1:27" x14ac:dyDescent="0.25">
      <c r="A83" s="15">
        <v>45637</v>
      </c>
      <c r="B83" s="18"/>
      <c r="C83" s="18"/>
      <c r="D83" s="18"/>
      <c r="E83" s="18">
        <v>0.99</v>
      </c>
      <c r="F83" s="18">
        <v>1.66</v>
      </c>
      <c r="G83" s="20">
        <v>1.18</v>
      </c>
      <c r="H83" s="54"/>
      <c r="I83" s="18"/>
      <c r="J83" s="18"/>
      <c r="K83" s="18">
        <v>0.99463578309340828</v>
      </c>
      <c r="L83" s="18">
        <v>1.1380745880312231</v>
      </c>
      <c r="M83" s="18">
        <v>1.18</v>
      </c>
      <c r="N83" s="3"/>
      <c r="O83" s="15">
        <v>45637</v>
      </c>
      <c r="P83" s="18">
        <v>0.75</v>
      </c>
      <c r="Q83" s="18"/>
      <c r="R83" s="18"/>
      <c r="S83" s="18">
        <v>1.33</v>
      </c>
      <c r="T83" s="18"/>
      <c r="U83" s="20"/>
      <c r="V83" s="54">
        <v>1</v>
      </c>
      <c r="W83" s="18"/>
      <c r="X83" s="18"/>
      <c r="Y83" s="18">
        <v>1.33</v>
      </c>
      <c r="Z83" s="18"/>
      <c r="AA83" s="18"/>
    </row>
    <row r="84" spans="1:27" ht="15.75" customHeight="1" x14ac:dyDescent="0.25">
      <c r="A84" s="15">
        <v>45644</v>
      </c>
      <c r="B84" s="18"/>
      <c r="C84" s="18"/>
      <c r="D84" s="18"/>
      <c r="E84" s="18">
        <v>1</v>
      </c>
      <c r="F84" s="18">
        <v>1.1599999999999999</v>
      </c>
      <c r="G84" s="20">
        <v>1.18</v>
      </c>
      <c r="H84" s="54"/>
      <c r="I84" s="18"/>
      <c r="J84" s="18"/>
      <c r="K84" s="18">
        <v>0.97613462519122896</v>
      </c>
      <c r="L84" s="18">
        <v>1.1599999999999999</v>
      </c>
      <c r="M84" s="18">
        <v>1.18</v>
      </c>
      <c r="N84" s="3"/>
      <c r="O84" s="15">
        <v>45644</v>
      </c>
      <c r="P84" s="18">
        <v>1</v>
      </c>
      <c r="Q84" s="18"/>
      <c r="R84" s="18"/>
      <c r="S84" s="18">
        <v>1.33</v>
      </c>
      <c r="T84" s="18"/>
      <c r="U84" s="20"/>
      <c r="V84" s="54">
        <v>1</v>
      </c>
      <c r="W84" s="18"/>
      <c r="X84" s="18"/>
      <c r="Y84" s="18">
        <v>1</v>
      </c>
      <c r="Z84" s="18"/>
      <c r="AA84" s="18"/>
    </row>
    <row r="85" spans="1:27" x14ac:dyDescent="0.25">
      <c r="A85" s="15">
        <v>45651</v>
      </c>
      <c r="B85" s="18"/>
      <c r="C85" s="18"/>
      <c r="D85" s="18"/>
      <c r="E85" s="18">
        <v>1</v>
      </c>
      <c r="F85" s="18">
        <v>1.1599999999999999</v>
      </c>
      <c r="G85" s="20">
        <v>1</v>
      </c>
      <c r="H85" s="54"/>
      <c r="I85" s="18"/>
      <c r="J85" s="18"/>
      <c r="K85" s="18">
        <v>0.99627791563275436</v>
      </c>
      <c r="L85" s="18">
        <v>1.1519999999999999</v>
      </c>
      <c r="M85" s="18">
        <v>1</v>
      </c>
      <c r="N85" s="3"/>
      <c r="O85" s="15">
        <v>45651</v>
      </c>
      <c r="P85" s="18">
        <v>1</v>
      </c>
      <c r="Q85" s="18"/>
      <c r="R85" s="18"/>
      <c r="S85" s="18">
        <v>1</v>
      </c>
      <c r="T85" s="18">
        <v>1.38</v>
      </c>
      <c r="U85" s="20"/>
      <c r="V85" s="54">
        <v>0.74538745387453875</v>
      </c>
      <c r="W85" s="18"/>
      <c r="X85" s="18"/>
      <c r="Y85" s="18">
        <v>1.33</v>
      </c>
      <c r="Z85" s="18">
        <v>1.38</v>
      </c>
      <c r="AA85" s="18"/>
    </row>
    <row r="86" spans="1:27" x14ac:dyDescent="0.25">
      <c r="A86" s="15">
        <v>45657</v>
      </c>
      <c r="B86" s="18"/>
      <c r="C86" s="18"/>
      <c r="D86" s="18"/>
      <c r="E86" s="18">
        <v>0.99</v>
      </c>
      <c r="F86" s="18">
        <v>1.1499999999999999</v>
      </c>
      <c r="G86" s="20">
        <v>1.18</v>
      </c>
      <c r="H86" s="54"/>
      <c r="I86" s="18"/>
      <c r="J86" s="18"/>
      <c r="K86" s="18">
        <v>0.98599999999999999</v>
      </c>
      <c r="L86" s="18">
        <v>1.1499999999999999</v>
      </c>
      <c r="M86" s="18">
        <v>1.18</v>
      </c>
      <c r="O86" s="15">
        <v>45657</v>
      </c>
      <c r="P86" s="18">
        <v>1</v>
      </c>
      <c r="Q86" s="18"/>
      <c r="R86" s="18"/>
      <c r="S86" s="18"/>
      <c r="T86" s="18"/>
      <c r="U86" s="20"/>
      <c r="V86" s="54">
        <v>1</v>
      </c>
      <c r="W86" s="18"/>
      <c r="X86" s="18"/>
      <c r="Y86" s="18"/>
      <c r="Z86" s="18"/>
      <c r="AA86" s="18"/>
    </row>
    <row r="87" spans="1:27" x14ac:dyDescent="0.25">
      <c r="A87" s="15">
        <v>45665</v>
      </c>
      <c r="B87" s="18"/>
      <c r="C87" s="18"/>
      <c r="D87" s="18"/>
      <c r="E87" s="18">
        <v>0.99</v>
      </c>
      <c r="F87" s="18">
        <v>1.1399999999999999</v>
      </c>
      <c r="G87" s="20">
        <v>1.17</v>
      </c>
      <c r="H87" s="54"/>
      <c r="I87" s="18"/>
      <c r="J87" s="18"/>
      <c r="K87" s="18">
        <v>0.98068854845357212</v>
      </c>
      <c r="L87" s="18">
        <v>1.1478655767484101</v>
      </c>
      <c r="M87" s="18">
        <v>1.17</v>
      </c>
      <c r="O87" s="15">
        <v>45665</v>
      </c>
      <c r="P87" s="18">
        <v>1</v>
      </c>
      <c r="Q87" s="18"/>
      <c r="R87" s="18"/>
      <c r="S87" s="18">
        <v>1.33</v>
      </c>
      <c r="T87" s="18">
        <v>1.38</v>
      </c>
      <c r="U87" s="20"/>
      <c r="V87" s="54">
        <v>0.99116997792494477</v>
      </c>
      <c r="W87" s="18"/>
      <c r="X87" s="18"/>
      <c r="Y87" s="18">
        <v>1.3146177145479581</v>
      </c>
      <c r="Z87" s="18">
        <v>1.336363636363636</v>
      </c>
      <c r="AA87" s="18"/>
    </row>
    <row r="88" spans="1:27" x14ac:dyDescent="0.25">
      <c r="A88" s="15">
        <v>45672</v>
      </c>
      <c r="B88" s="18"/>
      <c r="C88" s="18"/>
      <c r="D88" s="18"/>
      <c r="E88" s="18">
        <v>0.96</v>
      </c>
      <c r="F88" s="18">
        <v>1.1299999999999999</v>
      </c>
      <c r="G88" s="20">
        <v>1.17</v>
      </c>
      <c r="H88" s="54"/>
      <c r="I88" s="18"/>
      <c r="J88" s="18"/>
      <c r="K88" s="18">
        <v>0.93254169243875962</v>
      </c>
      <c r="L88" s="18">
        <v>1.133782771535581</v>
      </c>
      <c r="M88" s="18">
        <v>1.17</v>
      </c>
      <c r="O88" s="15">
        <v>45672</v>
      </c>
      <c r="P88" s="18">
        <v>1</v>
      </c>
      <c r="Q88" s="18"/>
      <c r="R88" s="18"/>
      <c r="S88" s="18">
        <v>1.33</v>
      </c>
      <c r="T88" s="18">
        <v>1.38</v>
      </c>
      <c r="U88" s="20"/>
      <c r="V88" s="54">
        <v>0.9884615384615385</v>
      </c>
      <c r="W88" s="18"/>
      <c r="X88" s="18"/>
      <c r="Y88" s="18">
        <v>1.3246913580246911</v>
      </c>
      <c r="Z88" s="18">
        <v>1.38</v>
      </c>
      <c r="AA88" s="18"/>
    </row>
    <row r="89" spans="1:27" x14ac:dyDescent="0.25">
      <c r="A89" s="15">
        <v>45679</v>
      </c>
      <c r="B89" s="18"/>
      <c r="C89" s="18"/>
      <c r="D89" s="18"/>
      <c r="E89" s="18">
        <v>0.96</v>
      </c>
      <c r="F89" s="18">
        <v>1.1499999999999999</v>
      </c>
      <c r="G89" s="20">
        <v>1.18</v>
      </c>
      <c r="H89" s="54"/>
      <c r="I89" s="18"/>
      <c r="J89" s="18"/>
      <c r="K89" s="18">
        <v>0.95309082876182771</v>
      </c>
      <c r="L89" s="18">
        <v>1.1333333333333331</v>
      </c>
      <c r="M89" s="18">
        <v>1.162591792656587</v>
      </c>
      <c r="O89" s="15">
        <v>45679</v>
      </c>
      <c r="P89" s="18">
        <v>1</v>
      </c>
      <c r="Q89" s="18"/>
      <c r="R89" s="18"/>
      <c r="S89" s="18">
        <v>1.33</v>
      </c>
      <c r="T89" s="18">
        <v>1.38</v>
      </c>
      <c r="U89" s="20"/>
      <c r="V89" s="54">
        <v>0.98980582524271843</v>
      </c>
      <c r="W89" s="18"/>
      <c r="X89" s="18"/>
      <c r="Y89" s="18">
        <v>1.3201581027667979</v>
      </c>
      <c r="Z89" s="18">
        <v>0.98</v>
      </c>
      <c r="AA89" s="18"/>
    </row>
    <row r="90" spans="1:27" x14ac:dyDescent="0.25">
      <c r="A90" s="15">
        <v>45686</v>
      </c>
      <c r="B90" s="18"/>
      <c r="C90" s="18"/>
      <c r="D90" s="18"/>
      <c r="E90" s="18">
        <v>0.89</v>
      </c>
      <c r="F90" s="18">
        <v>0.99</v>
      </c>
      <c r="G90" s="20">
        <v>1.05</v>
      </c>
      <c r="H90" s="54"/>
      <c r="I90" s="18"/>
      <c r="J90" s="18"/>
      <c r="K90" s="18">
        <v>0.8242389778831728</v>
      </c>
      <c r="L90" s="18">
        <v>0.99285714285714288</v>
      </c>
      <c r="M90" s="18">
        <v>1.05</v>
      </c>
      <c r="O90" s="15">
        <v>45686</v>
      </c>
      <c r="P90" s="18">
        <v>1</v>
      </c>
      <c r="Q90" s="18"/>
      <c r="R90" s="18"/>
      <c r="S90" s="18">
        <v>1</v>
      </c>
      <c r="T90" s="18"/>
      <c r="U90" s="20"/>
      <c r="V90" s="54">
        <v>0.97499999999999998</v>
      </c>
      <c r="W90" s="18"/>
      <c r="X90" s="18"/>
      <c r="Y90" s="18">
        <v>0.59918032786885245</v>
      </c>
      <c r="Z90" s="18"/>
      <c r="AA90" s="18"/>
    </row>
    <row r="91" spans="1:27" x14ac:dyDescent="0.25">
      <c r="A91" s="15">
        <v>45693</v>
      </c>
      <c r="B91" s="18"/>
      <c r="C91" s="18"/>
      <c r="D91" s="18"/>
      <c r="E91" s="18">
        <v>0.89</v>
      </c>
      <c r="F91" s="18">
        <v>0.99</v>
      </c>
      <c r="G91" s="20">
        <v>1.05</v>
      </c>
      <c r="H91" s="54"/>
      <c r="I91" s="18"/>
      <c r="J91" s="18"/>
      <c r="K91" s="18">
        <v>0.86526861057732474</v>
      </c>
      <c r="L91" s="18">
        <v>0.99</v>
      </c>
      <c r="M91" s="18">
        <v>1.048959537572254</v>
      </c>
      <c r="O91" s="15">
        <v>45693</v>
      </c>
      <c r="P91" s="18">
        <v>1</v>
      </c>
      <c r="Q91" s="18"/>
      <c r="R91" s="18"/>
      <c r="S91" s="18">
        <v>1.1499999999999999</v>
      </c>
      <c r="T91" s="18">
        <v>1.25</v>
      </c>
      <c r="U91" s="20"/>
      <c r="V91" s="54">
        <v>0.9898119122257053</v>
      </c>
      <c r="W91" s="18"/>
      <c r="X91" s="18"/>
      <c r="Y91" s="18">
        <v>1.1499999999999999</v>
      </c>
      <c r="Z91" s="18">
        <v>1.25</v>
      </c>
      <c r="AA91" s="18"/>
    </row>
    <row r="92" spans="1:27" x14ac:dyDescent="0.25">
      <c r="A92" s="15">
        <v>45700</v>
      </c>
      <c r="B92" s="18"/>
      <c r="C92" s="18"/>
      <c r="D92" s="18"/>
      <c r="E92" s="18">
        <v>0.85</v>
      </c>
      <c r="F92" s="18">
        <v>0.99</v>
      </c>
      <c r="G92" s="20">
        <v>1.05</v>
      </c>
      <c r="H92" s="54"/>
      <c r="I92" s="18"/>
      <c r="J92" s="18"/>
      <c r="K92" s="18">
        <v>0.84151724137931039</v>
      </c>
      <c r="L92" s="18">
        <v>0.97750000000000004</v>
      </c>
      <c r="M92" s="18">
        <v>1.05</v>
      </c>
      <c r="O92" s="15">
        <v>45700</v>
      </c>
      <c r="P92" s="18">
        <v>1</v>
      </c>
      <c r="Q92" s="18"/>
      <c r="R92" s="18"/>
      <c r="S92" s="18">
        <v>1.1499999999999999</v>
      </c>
      <c r="T92" s="18">
        <v>1.25</v>
      </c>
      <c r="U92" s="20"/>
      <c r="V92" s="54">
        <v>0.98639162561576355</v>
      </c>
      <c r="W92" s="18"/>
      <c r="X92" s="18"/>
      <c r="Y92" s="18">
        <v>1.1499999999999999</v>
      </c>
      <c r="Z92" s="18">
        <v>1.25</v>
      </c>
      <c r="AA92" s="18"/>
    </row>
    <row r="93" spans="1:27" x14ac:dyDescent="0.25">
      <c r="A93" s="15">
        <v>45707</v>
      </c>
      <c r="B93" s="18"/>
      <c r="C93" s="18"/>
      <c r="D93" s="18"/>
      <c r="E93" s="18">
        <v>0.8</v>
      </c>
      <c r="F93" s="18">
        <v>0.99</v>
      </c>
      <c r="G93" s="20">
        <v>1.05</v>
      </c>
      <c r="H93" s="54"/>
      <c r="I93" s="18"/>
      <c r="J93" s="18"/>
      <c r="K93" s="18">
        <v>0.74035369774919613</v>
      </c>
      <c r="L93" s="18">
        <v>0.99</v>
      </c>
      <c r="M93" s="18">
        <v>1.0458139534883719</v>
      </c>
      <c r="O93" s="15">
        <v>45707</v>
      </c>
      <c r="P93" s="18">
        <v>1</v>
      </c>
      <c r="Q93" s="18"/>
      <c r="R93" s="18"/>
      <c r="S93" s="18">
        <v>1.1499999999999999</v>
      </c>
      <c r="T93" s="18">
        <v>1.3</v>
      </c>
      <c r="U93" s="20"/>
      <c r="V93" s="54">
        <v>0.9796111111111111</v>
      </c>
      <c r="W93" s="18"/>
      <c r="X93" s="18"/>
      <c r="Y93" s="18">
        <v>1.1090942094754039</v>
      </c>
      <c r="Z93" s="18">
        <v>1.3</v>
      </c>
      <c r="AA93" s="18"/>
    </row>
    <row r="94" spans="1:27" x14ac:dyDescent="0.25">
      <c r="A94" s="15">
        <v>45714</v>
      </c>
      <c r="B94" s="18"/>
      <c r="C94" s="18"/>
      <c r="D94" s="18"/>
      <c r="E94" s="18">
        <v>0.76</v>
      </c>
      <c r="F94" s="18">
        <v>0.99</v>
      </c>
      <c r="G94" s="20">
        <v>1.05</v>
      </c>
      <c r="H94" s="54"/>
      <c r="I94" s="18"/>
      <c r="J94" s="18"/>
      <c r="K94" s="18">
        <v>0.77554833468724615</v>
      </c>
      <c r="L94" s="18">
        <v>0.99</v>
      </c>
      <c r="M94" s="18">
        <v>1.04</v>
      </c>
      <c r="O94" s="15">
        <v>45714</v>
      </c>
      <c r="P94" s="18">
        <v>1</v>
      </c>
      <c r="Q94" s="18"/>
      <c r="R94" s="18"/>
      <c r="S94" s="18">
        <v>1.1499999999999999</v>
      </c>
      <c r="T94" s="18"/>
      <c r="U94" s="20"/>
      <c r="V94" s="54">
        <v>0.9821428571428571</v>
      </c>
      <c r="W94" s="18"/>
      <c r="X94" s="18"/>
      <c r="Y94" s="18">
        <v>1.1499999999999999</v>
      </c>
      <c r="Z94" s="18"/>
      <c r="AA94" s="18"/>
    </row>
    <row r="95" spans="1:27" x14ac:dyDescent="0.25">
      <c r="A95" s="15">
        <v>45721</v>
      </c>
      <c r="B95" s="18"/>
      <c r="C95" s="18"/>
      <c r="D95" s="18"/>
      <c r="E95" s="18">
        <v>0.76</v>
      </c>
      <c r="F95" s="18">
        <v>1</v>
      </c>
      <c r="G95" s="20">
        <v>1.05</v>
      </c>
      <c r="H95" s="54"/>
      <c r="I95" s="18"/>
      <c r="J95" s="18"/>
      <c r="K95" s="18">
        <v>0.73347826086956525</v>
      </c>
      <c r="L95" s="18">
        <v>0.99673202614379086</v>
      </c>
      <c r="M95" s="18">
        <v>1.0476190476190479</v>
      </c>
      <c r="O95" s="15">
        <v>45721</v>
      </c>
      <c r="P95" s="18">
        <v>1</v>
      </c>
      <c r="Q95" s="18"/>
      <c r="R95" s="18"/>
      <c r="S95" s="18"/>
      <c r="T95" s="18">
        <v>1.3</v>
      </c>
      <c r="U95" s="20"/>
      <c r="V95" s="54">
        <v>0.97486800422386488</v>
      </c>
      <c r="W95" s="18"/>
      <c r="X95" s="18"/>
      <c r="Y95" s="18"/>
      <c r="Z95" s="18">
        <v>1.3</v>
      </c>
      <c r="AA95" s="18"/>
    </row>
    <row r="96" spans="1:27" x14ac:dyDescent="0.25">
      <c r="A96" s="15">
        <v>45728</v>
      </c>
      <c r="B96" s="18"/>
      <c r="C96" s="18"/>
      <c r="D96" s="18"/>
      <c r="E96" s="18">
        <v>0.72</v>
      </c>
      <c r="F96" s="18">
        <v>0.99</v>
      </c>
      <c r="G96" s="20">
        <v>1.05</v>
      </c>
      <c r="H96" s="54"/>
      <c r="I96" s="18"/>
      <c r="J96" s="18"/>
      <c r="K96" s="18">
        <v>0.71321657279530903</v>
      </c>
      <c r="L96" s="18">
        <v>0.99001312335958003</v>
      </c>
      <c r="M96" s="18">
        <v>1.0269841269841271</v>
      </c>
      <c r="O96" s="15">
        <v>45728</v>
      </c>
      <c r="P96" s="18">
        <v>1</v>
      </c>
      <c r="Q96" s="18"/>
      <c r="R96" s="18"/>
      <c r="S96" s="18">
        <v>1.1499999999999999</v>
      </c>
      <c r="T96" s="18">
        <v>1.3</v>
      </c>
      <c r="U96" s="20"/>
      <c r="V96" s="54">
        <v>0.9438311688311688</v>
      </c>
      <c r="W96" s="18"/>
      <c r="X96" s="18"/>
      <c r="Y96" s="18">
        <v>1.144554455445544</v>
      </c>
      <c r="Z96" s="18">
        <v>1.3</v>
      </c>
      <c r="AA96" s="18"/>
    </row>
    <row r="97" spans="1:27" x14ac:dyDescent="0.25">
      <c r="A97" s="15">
        <v>45735</v>
      </c>
      <c r="B97" s="18"/>
      <c r="C97" s="18"/>
      <c r="D97" s="18"/>
      <c r="E97" s="18">
        <v>0.7</v>
      </c>
      <c r="F97" s="18">
        <v>0.99</v>
      </c>
      <c r="G97" s="20">
        <v>1.05</v>
      </c>
      <c r="H97" s="54"/>
      <c r="I97" s="18"/>
      <c r="J97" s="18"/>
      <c r="K97" s="18">
        <v>0.71218318817888249</v>
      </c>
      <c r="L97" s="18">
        <v>0.99</v>
      </c>
      <c r="M97" s="18">
        <v>1.0423076923076919</v>
      </c>
      <c r="O97" s="15">
        <v>45735</v>
      </c>
      <c r="P97" s="18">
        <v>1</v>
      </c>
      <c r="Q97" s="18"/>
      <c r="R97" s="18"/>
      <c r="S97" s="18">
        <v>1.1499999999999999</v>
      </c>
      <c r="T97" s="18"/>
      <c r="U97" s="20"/>
      <c r="V97" s="54">
        <v>0.96857142857142897</v>
      </c>
      <c r="W97" s="18"/>
      <c r="X97" s="18"/>
      <c r="Y97" s="18">
        <v>0.9375</v>
      </c>
      <c r="Z97" s="18"/>
      <c r="AA97" s="18"/>
    </row>
    <row r="98" spans="1:27" x14ac:dyDescent="0.25">
      <c r="A98" s="15">
        <v>45742</v>
      </c>
      <c r="B98" s="18"/>
      <c r="C98" s="18"/>
      <c r="D98" s="18"/>
      <c r="E98" s="18">
        <v>0.7</v>
      </c>
      <c r="F98" s="18">
        <v>0.99</v>
      </c>
      <c r="G98" s="20">
        <v>1.05</v>
      </c>
      <c r="H98" s="54"/>
      <c r="I98" s="18"/>
      <c r="J98" s="18"/>
      <c r="K98" s="18">
        <v>0.71328124999999998</v>
      </c>
      <c r="L98" s="18">
        <v>0.99004728132387709</v>
      </c>
      <c r="M98" s="18">
        <v>1.05</v>
      </c>
      <c r="O98" s="15">
        <v>45742</v>
      </c>
      <c r="P98" s="18">
        <v>1</v>
      </c>
      <c r="Q98" s="18"/>
      <c r="R98" s="18"/>
      <c r="S98" s="18">
        <v>1.1499999999999999</v>
      </c>
      <c r="T98" s="18">
        <v>1.3</v>
      </c>
      <c r="U98" s="20"/>
      <c r="V98" s="54">
        <v>0.98</v>
      </c>
      <c r="W98" s="18"/>
      <c r="X98" s="18"/>
      <c r="Y98" s="18">
        <v>1.1499999999999999</v>
      </c>
      <c r="Z98" s="18">
        <v>1.3</v>
      </c>
      <c r="AA98" s="18"/>
    </row>
    <row r="99" spans="1:27" x14ac:dyDescent="0.25">
      <c r="A99" s="15">
        <v>45749</v>
      </c>
      <c r="B99" s="18"/>
      <c r="C99" s="18"/>
      <c r="D99" s="18"/>
      <c r="E99" s="18">
        <v>0.69</v>
      </c>
      <c r="F99" s="18">
        <v>0.97</v>
      </c>
      <c r="G99" s="20">
        <v>1.05</v>
      </c>
      <c r="H99" s="54"/>
      <c r="I99" s="18"/>
      <c r="J99" s="18"/>
      <c r="K99" s="18">
        <v>0.6907727797001153</v>
      </c>
      <c r="L99" s="18">
        <v>0.97469059405940595</v>
      </c>
      <c r="M99" s="18">
        <v>1.0414285714285709</v>
      </c>
      <c r="O99" s="15">
        <v>45749</v>
      </c>
      <c r="P99" s="18">
        <v>1</v>
      </c>
      <c r="Q99" s="18"/>
      <c r="R99" s="18"/>
      <c r="S99" s="18"/>
      <c r="T99" s="18">
        <v>1.3</v>
      </c>
      <c r="U99" s="20"/>
      <c r="V99" s="54">
        <v>0.97599999999999998</v>
      </c>
      <c r="W99" s="18"/>
      <c r="X99" s="18"/>
      <c r="Y99" s="18"/>
      <c r="Z99" s="18">
        <v>1.25</v>
      </c>
      <c r="AA99" s="18"/>
    </row>
    <row r="100" spans="1:27" x14ac:dyDescent="0.25">
      <c r="A100" s="15">
        <v>45756</v>
      </c>
      <c r="B100" s="18"/>
      <c r="C100" s="18"/>
      <c r="D100" s="18"/>
      <c r="E100" s="18">
        <v>0.68</v>
      </c>
      <c r="F100" s="18">
        <v>0.95</v>
      </c>
      <c r="G100" s="20">
        <v>1.04</v>
      </c>
      <c r="H100" s="54"/>
      <c r="I100" s="18"/>
      <c r="J100" s="18"/>
      <c r="K100" s="18">
        <v>0.62403705509507557</v>
      </c>
      <c r="L100" s="18">
        <v>0.92794597112249655</v>
      </c>
      <c r="M100" s="18">
        <v>1.04</v>
      </c>
      <c r="O100" s="15">
        <v>45756</v>
      </c>
      <c r="P100" s="18">
        <v>1</v>
      </c>
      <c r="Q100" s="18"/>
      <c r="R100" s="18"/>
      <c r="S100" s="18">
        <v>1.1200000000000001</v>
      </c>
      <c r="T100" s="18"/>
      <c r="U100" s="20"/>
      <c r="V100" s="54">
        <v>0.97571428571428598</v>
      </c>
      <c r="W100" s="18"/>
      <c r="X100" s="18"/>
      <c r="Y100" s="18">
        <v>1.0175000000000001</v>
      </c>
      <c r="Z100" s="18"/>
      <c r="AA100" s="18"/>
    </row>
    <row r="101" spans="1:27" x14ac:dyDescent="0.25">
      <c r="A101" s="15">
        <v>45763</v>
      </c>
      <c r="B101" s="18"/>
      <c r="C101" s="18"/>
      <c r="D101" s="18"/>
      <c r="E101" s="18">
        <v>0.9</v>
      </c>
      <c r="F101" s="18">
        <v>0.95</v>
      </c>
      <c r="G101" s="20">
        <v>1.05</v>
      </c>
      <c r="H101" s="54"/>
      <c r="I101" s="18"/>
      <c r="J101" s="18"/>
      <c r="K101" s="18">
        <v>0.64191049913941478</v>
      </c>
      <c r="L101" s="18">
        <v>0.9</v>
      </c>
      <c r="M101" s="18">
        <v>1.05</v>
      </c>
      <c r="O101" s="15">
        <v>45763</v>
      </c>
      <c r="P101" s="18">
        <v>1</v>
      </c>
      <c r="Q101" s="18"/>
      <c r="R101" s="18"/>
      <c r="S101" s="18">
        <v>1.1499999999999999</v>
      </c>
      <c r="T101" s="18">
        <v>1.3</v>
      </c>
      <c r="U101" s="20"/>
      <c r="V101" s="54">
        <v>0.96333333333333304</v>
      </c>
      <c r="W101" s="18"/>
      <c r="X101" s="18"/>
      <c r="Y101" s="18">
        <v>0.74</v>
      </c>
      <c r="Z101" s="18">
        <v>1.1000000000000001</v>
      </c>
      <c r="AA101" s="18"/>
    </row>
    <row r="102" spans="1:27" x14ac:dyDescent="0.25">
      <c r="A102" s="15">
        <v>45770</v>
      </c>
      <c r="B102" s="18"/>
      <c r="C102" s="18"/>
      <c r="D102" s="18"/>
      <c r="E102" s="18">
        <v>0.65</v>
      </c>
      <c r="F102" s="18">
        <v>0.95</v>
      </c>
      <c r="G102" s="20">
        <v>1.05</v>
      </c>
      <c r="H102" s="54"/>
      <c r="I102" s="18"/>
      <c r="J102" s="18"/>
      <c r="K102" s="18">
        <v>0.67280316722609523</v>
      </c>
      <c r="L102" s="18">
        <v>0.91093749999999996</v>
      </c>
      <c r="M102" s="18">
        <v>1.05</v>
      </c>
      <c r="O102" s="15">
        <v>45770</v>
      </c>
      <c r="P102" s="18">
        <v>1</v>
      </c>
      <c r="Q102" s="18"/>
      <c r="R102" s="18"/>
      <c r="S102" s="18">
        <v>0.5</v>
      </c>
      <c r="T102" s="18"/>
      <c r="U102" s="20"/>
      <c r="V102" s="54">
        <v>0.97599999999999998</v>
      </c>
      <c r="W102" s="18"/>
      <c r="X102" s="18"/>
      <c r="Y102" s="18">
        <v>0.5</v>
      </c>
      <c r="Z102" s="18"/>
      <c r="AA102" s="18"/>
    </row>
    <row r="103" spans="1:27" ht="18" customHeight="1" x14ac:dyDescent="0.25">
      <c r="A103" s="15">
        <v>45785</v>
      </c>
      <c r="B103" s="18"/>
      <c r="C103" s="18"/>
      <c r="D103" s="18"/>
      <c r="E103" s="18">
        <v>0.59</v>
      </c>
      <c r="F103" s="18">
        <v>0.89</v>
      </c>
      <c r="G103" s="20">
        <v>1.03</v>
      </c>
      <c r="H103" s="54"/>
      <c r="I103" s="18"/>
      <c r="J103" s="18"/>
      <c r="K103" s="18">
        <v>0.61</v>
      </c>
      <c r="L103" s="18">
        <v>0.9</v>
      </c>
      <c r="M103" s="18">
        <v>1.03</v>
      </c>
      <c r="O103" s="15">
        <v>45785</v>
      </c>
      <c r="P103" s="18">
        <v>1</v>
      </c>
      <c r="Q103" s="18"/>
      <c r="R103" s="18"/>
      <c r="S103" s="18">
        <v>1.1000000000000001</v>
      </c>
      <c r="T103" s="18">
        <v>1.2</v>
      </c>
      <c r="U103" s="20"/>
      <c r="V103" s="18">
        <v>0.99</v>
      </c>
      <c r="W103" s="18"/>
      <c r="X103" s="18"/>
      <c r="Y103" s="18">
        <v>1.0900000000000001</v>
      </c>
      <c r="Z103" s="18">
        <v>1.2</v>
      </c>
      <c r="AA103" s="18"/>
    </row>
    <row r="104" spans="1:27" ht="18" customHeight="1" x14ac:dyDescent="0.25">
      <c r="A104" s="15">
        <v>45799</v>
      </c>
      <c r="B104" s="18"/>
      <c r="C104" s="18"/>
      <c r="D104" s="18"/>
      <c r="E104" s="18">
        <v>0.55000000000000004</v>
      </c>
      <c r="F104" s="18">
        <v>0.89</v>
      </c>
      <c r="G104" s="20">
        <v>1.03</v>
      </c>
      <c r="H104" s="54"/>
      <c r="I104" s="18"/>
      <c r="J104" s="18"/>
      <c r="K104" s="18">
        <v>0.52</v>
      </c>
      <c r="L104" s="18">
        <v>0.9</v>
      </c>
      <c r="M104" s="18">
        <v>1.03</v>
      </c>
      <c r="O104" s="15">
        <v>45799</v>
      </c>
      <c r="P104" s="18">
        <v>1</v>
      </c>
      <c r="Q104" s="18"/>
      <c r="R104" s="18"/>
      <c r="S104" s="18">
        <v>1</v>
      </c>
      <c r="T104" s="18">
        <v>1.3</v>
      </c>
      <c r="U104" s="20"/>
      <c r="V104" s="18">
        <v>0.99</v>
      </c>
      <c r="W104" s="18"/>
      <c r="X104" s="18"/>
      <c r="Y104" s="18">
        <v>0.82</v>
      </c>
      <c r="Z104" s="18">
        <v>1.3</v>
      </c>
      <c r="AA104" s="18"/>
    </row>
    <row r="105" spans="1:27" ht="18" customHeight="1" x14ac:dyDescent="0.25">
      <c r="A105" s="15">
        <v>45806</v>
      </c>
      <c r="B105" s="18"/>
      <c r="C105" s="18"/>
      <c r="D105" s="18"/>
      <c r="E105" s="18">
        <v>0.5</v>
      </c>
      <c r="F105" s="18">
        <v>0.89</v>
      </c>
      <c r="G105" s="20">
        <v>1.03</v>
      </c>
      <c r="H105" s="54"/>
      <c r="I105" s="18"/>
      <c r="J105" s="18"/>
      <c r="K105" s="18">
        <v>0.5</v>
      </c>
      <c r="L105" s="18">
        <v>0.89</v>
      </c>
      <c r="M105" s="18">
        <v>1.03</v>
      </c>
      <c r="O105" s="15">
        <v>45806</v>
      </c>
      <c r="P105" s="18">
        <v>1</v>
      </c>
      <c r="Q105" s="18"/>
      <c r="R105" s="18"/>
      <c r="S105" s="18">
        <v>0.9</v>
      </c>
      <c r="T105" s="18">
        <v>0</v>
      </c>
      <c r="U105" s="20"/>
      <c r="V105" s="18">
        <v>0.99</v>
      </c>
      <c r="W105" s="18"/>
      <c r="X105" s="18"/>
      <c r="Y105" s="18">
        <v>0.9</v>
      </c>
      <c r="Z105" s="18"/>
      <c r="AA105" s="18"/>
    </row>
    <row r="106" spans="1:27" x14ac:dyDescent="0.25">
      <c r="A106" s="15">
        <v>45813</v>
      </c>
      <c r="B106" s="18"/>
      <c r="C106" s="18"/>
      <c r="D106" s="18"/>
      <c r="E106" s="18">
        <v>0.5</v>
      </c>
      <c r="F106" s="18">
        <v>0.89</v>
      </c>
      <c r="G106" s="20">
        <v>1.05</v>
      </c>
      <c r="H106" s="54"/>
      <c r="I106" s="18"/>
      <c r="J106" s="18"/>
      <c r="K106" s="18">
        <v>0.48</v>
      </c>
      <c r="L106" s="18">
        <v>0.6</v>
      </c>
      <c r="M106" s="18">
        <v>1.01</v>
      </c>
      <c r="O106" s="15">
        <v>45813</v>
      </c>
      <c r="P106" s="18">
        <v>1</v>
      </c>
      <c r="Q106" s="18"/>
      <c r="R106" s="18"/>
      <c r="S106" s="18"/>
      <c r="T106" s="18">
        <v>1.3</v>
      </c>
      <c r="U106" s="20"/>
      <c r="V106" s="18">
        <v>0.99</v>
      </c>
      <c r="W106" s="18"/>
      <c r="X106" s="18"/>
      <c r="Y106" s="18"/>
      <c r="Z106" s="18">
        <v>0.8</v>
      </c>
      <c r="AA106" s="18"/>
    </row>
    <row r="107" spans="1:27" x14ac:dyDescent="0.25">
      <c r="A107" s="15">
        <v>45820</v>
      </c>
      <c r="B107" s="18"/>
      <c r="C107" s="18"/>
      <c r="D107" s="18"/>
      <c r="E107" s="18">
        <v>0.5</v>
      </c>
      <c r="F107" s="18">
        <v>0.9</v>
      </c>
      <c r="G107" s="20">
        <v>1.03</v>
      </c>
      <c r="H107" s="54"/>
      <c r="I107" s="18"/>
      <c r="J107" s="18"/>
      <c r="K107" s="18">
        <v>0.46</v>
      </c>
      <c r="L107" s="18">
        <v>0.89</v>
      </c>
      <c r="M107" s="18">
        <v>1.03</v>
      </c>
      <c r="O107" s="15">
        <v>45820</v>
      </c>
      <c r="P107" s="18">
        <v>1</v>
      </c>
      <c r="Q107" s="18"/>
      <c r="R107" s="18"/>
      <c r="S107" s="18">
        <v>1.1499999999999999</v>
      </c>
      <c r="T107" s="18">
        <v>1</v>
      </c>
      <c r="U107" s="20"/>
      <c r="V107" s="18">
        <v>0.99</v>
      </c>
      <c r="W107" s="18"/>
      <c r="X107" s="18"/>
      <c r="Y107" s="18">
        <v>1.03</v>
      </c>
      <c r="Z107" s="18">
        <v>1</v>
      </c>
      <c r="AA107" s="18"/>
    </row>
    <row r="108" spans="1:27" x14ac:dyDescent="0.25">
      <c r="A108" s="15">
        <v>45827</v>
      </c>
      <c r="B108" s="18"/>
      <c r="C108" s="18"/>
      <c r="D108" s="18"/>
      <c r="E108" s="18">
        <v>0.45</v>
      </c>
      <c r="F108" s="18">
        <v>1</v>
      </c>
      <c r="G108" s="20">
        <v>1.03</v>
      </c>
      <c r="H108" s="54"/>
      <c r="I108" s="18"/>
      <c r="J108" s="18"/>
      <c r="K108" s="18">
        <v>0.47</v>
      </c>
      <c r="L108" s="18">
        <v>0.92</v>
      </c>
      <c r="M108" s="18">
        <v>1.02</v>
      </c>
      <c r="O108" s="15">
        <v>45827</v>
      </c>
      <c r="P108" s="18">
        <v>1</v>
      </c>
      <c r="Q108" s="18"/>
      <c r="R108" s="18"/>
      <c r="S108" s="18">
        <v>1.1000000000000001</v>
      </c>
      <c r="T108" s="18">
        <v>1</v>
      </c>
      <c r="U108" s="20"/>
      <c r="V108" s="18">
        <v>0.99</v>
      </c>
      <c r="W108" s="18"/>
      <c r="X108" s="18"/>
      <c r="Y108" s="18">
        <v>1.08</v>
      </c>
      <c r="Z108" s="18">
        <v>1</v>
      </c>
      <c r="AA108" s="18"/>
    </row>
    <row r="109" spans="1:27" x14ac:dyDescent="0.25">
      <c r="A109" s="15">
        <v>45834</v>
      </c>
      <c r="B109" s="18"/>
      <c r="C109" s="18"/>
      <c r="D109" s="18"/>
      <c r="E109" s="18">
        <v>0.44</v>
      </c>
      <c r="F109" s="18">
        <v>1</v>
      </c>
      <c r="G109" s="20">
        <v>1.03</v>
      </c>
      <c r="H109" s="54"/>
      <c r="I109" s="18"/>
      <c r="J109" s="18"/>
      <c r="K109" s="18">
        <v>0.39</v>
      </c>
      <c r="L109" s="18">
        <v>0.97</v>
      </c>
      <c r="M109" s="18">
        <v>1.03</v>
      </c>
      <c r="O109" s="15">
        <v>45834</v>
      </c>
      <c r="P109" s="18">
        <v>1</v>
      </c>
      <c r="Q109" s="18"/>
      <c r="R109" s="18"/>
      <c r="S109" s="18"/>
      <c r="T109" s="18">
        <v>1</v>
      </c>
      <c r="U109" s="20"/>
      <c r="V109" s="18">
        <v>0.99</v>
      </c>
      <c r="W109" s="18"/>
      <c r="X109" s="18"/>
      <c r="Y109" s="18"/>
      <c r="Z109" s="18">
        <v>1</v>
      </c>
      <c r="AA109" s="18"/>
    </row>
    <row r="110" spans="1:27" x14ac:dyDescent="0.25">
      <c r="A110" s="15">
        <v>45841.572916666664</v>
      </c>
      <c r="H110" s="54"/>
      <c r="I110" s="18"/>
      <c r="J110" s="18"/>
      <c r="K110" s="18">
        <v>0.45767195767195767</v>
      </c>
      <c r="L110" s="18">
        <v>0.99269102990033231</v>
      </c>
      <c r="M110" s="18"/>
      <c r="O110" s="15">
        <v>45841.572916666664</v>
      </c>
      <c r="V110" s="82">
        <v>0.98960000000000004</v>
      </c>
      <c r="W110" s="18"/>
      <c r="X110" s="18"/>
      <c r="Y110" s="18">
        <v>1.1008165019338203</v>
      </c>
      <c r="Z110" s="18">
        <v>0.95</v>
      </c>
      <c r="AA110" s="18"/>
    </row>
    <row r="111" spans="1:27" x14ac:dyDescent="0.25">
      <c r="A111" s="15">
        <v>45848</v>
      </c>
      <c r="H111" s="54"/>
      <c r="I111" s="18"/>
      <c r="J111" s="18"/>
      <c r="K111" s="18">
        <v>0.41460090850097336</v>
      </c>
      <c r="L111" s="18">
        <v>0.95378492398312509</v>
      </c>
      <c r="M111" s="18">
        <v>1.0464876033057851</v>
      </c>
      <c r="O111" s="15">
        <v>45848</v>
      </c>
      <c r="V111" s="18">
        <v>0.97711370262390673</v>
      </c>
      <c r="W111" s="18"/>
      <c r="X111" s="18"/>
      <c r="Y111" s="18">
        <v>1.0999999999999999</v>
      </c>
      <c r="Z111" s="18">
        <v>1.1168969181721573</v>
      </c>
      <c r="AA111" s="18"/>
    </row>
    <row r="112" spans="1:27" x14ac:dyDescent="0.25">
      <c r="A112" s="15">
        <v>45855</v>
      </c>
      <c r="H112" s="54"/>
      <c r="I112" s="18"/>
      <c r="J112" s="18"/>
      <c r="K112" s="18">
        <v>0.40650716245047241</v>
      </c>
      <c r="L112" s="18">
        <v>0.82140309155767</v>
      </c>
      <c r="M112" s="18">
        <v>1.03</v>
      </c>
      <c r="O112" s="15">
        <v>45855</v>
      </c>
      <c r="V112" s="18">
        <v>0.95323141070187634</v>
      </c>
      <c r="W112" s="18"/>
      <c r="X112" s="18"/>
      <c r="Y112" s="18">
        <v>0.98684363046250145</v>
      </c>
      <c r="Z112" s="18">
        <v>1</v>
      </c>
      <c r="AA112" s="18"/>
    </row>
    <row r="113" spans="1:27" x14ac:dyDescent="0.25">
      <c r="A113" s="15">
        <v>45862</v>
      </c>
      <c r="H113" s="54"/>
      <c r="I113" s="18"/>
      <c r="J113" s="18"/>
      <c r="K113" s="18">
        <v>0.47657657657657659</v>
      </c>
      <c r="L113" s="18">
        <v>0.83650485436893196</v>
      </c>
      <c r="M113" s="18"/>
      <c r="O113" s="15">
        <v>45862</v>
      </c>
      <c r="V113" s="18">
        <v>0.92225416906267976</v>
      </c>
      <c r="W113" s="18"/>
      <c r="X113" s="18"/>
      <c r="Y113" s="18">
        <v>1.125</v>
      </c>
      <c r="Z113" s="18">
        <v>1.1181818181818182</v>
      </c>
      <c r="AA113" s="18"/>
    </row>
    <row r="114" spans="1:27" x14ac:dyDescent="0.25">
      <c r="A114" s="15">
        <v>45869</v>
      </c>
      <c r="H114" s="54"/>
      <c r="I114" s="18"/>
      <c r="J114" s="18"/>
      <c r="K114" s="18">
        <v>0.53333333333333333</v>
      </c>
      <c r="L114" s="18">
        <v>0.85833333333333339</v>
      </c>
      <c r="M114" s="18"/>
      <c r="O114" s="15">
        <v>45869</v>
      </c>
      <c r="V114" s="18">
        <v>0.9102653631284916</v>
      </c>
      <c r="W114" s="18"/>
      <c r="X114" s="18"/>
      <c r="Y114" s="18">
        <v>1.1499999999999999</v>
      </c>
      <c r="Z114" s="18">
        <v>1.3</v>
      </c>
      <c r="AA114" s="18"/>
    </row>
    <row r="115" spans="1:27" x14ac:dyDescent="0.25">
      <c r="A115" s="92">
        <v>45876</v>
      </c>
      <c r="H115" s="54"/>
      <c r="I115" s="18"/>
      <c r="J115" s="18"/>
      <c r="K115" s="18">
        <v>0.45939849624060147</v>
      </c>
      <c r="L115" s="18">
        <v>0.86068181818181821</v>
      </c>
      <c r="M115" s="18"/>
      <c r="O115" s="92">
        <v>45876</v>
      </c>
      <c r="V115" s="18">
        <v>0.91018626309662398</v>
      </c>
      <c r="W115" s="2"/>
      <c r="X115" s="2"/>
      <c r="Y115" s="18">
        <v>1.1357142857142857</v>
      </c>
      <c r="Z115" s="18">
        <v>1.29</v>
      </c>
      <c r="AA115" s="2"/>
    </row>
    <row r="116" spans="1:27" x14ac:dyDescent="0.25">
      <c r="A116" s="92">
        <v>45883</v>
      </c>
      <c r="H116" s="54"/>
      <c r="I116" s="18"/>
      <c r="J116" s="18"/>
      <c r="K116" s="18">
        <v>0.39528725135982851</v>
      </c>
      <c r="L116" s="18">
        <v>0.76136363636363635</v>
      </c>
      <c r="M116" s="18"/>
      <c r="O116" s="92">
        <v>45883</v>
      </c>
      <c r="V116" s="18">
        <v>0.87360406091370557</v>
      </c>
      <c r="W116" s="2"/>
      <c r="X116" s="2"/>
      <c r="Y116" s="18">
        <v>1.1000000000000001</v>
      </c>
      <c r="Z116" s="18">
        <v>1.3</v>
      </c>
      <c r="AA116" s="2"/>
    </row>
    <row r="117" spans="1:27" x14ac:dyDescent="0.25">
      <c r="A117" s="92">
        <v>45890</v>
      </c>
      <c r="H117" s="54"/>
      <c r="I117" s="18"/>
      <c r="J117" s="18"/>
      <c r="K117" s="18">
        <v>0.28396510518813839</v>
      </c>
      <c r="L117" s="18">
        <v>0.8</v>
      </c>
      <c r="M117" s="18"/>
      <c r="O117" s="92">
        <v>45890</v>
      </c>
      <c r="V117" s="18">
        <v>0.84402769763416052</v>
      </c>
      <c r="W117" s="2"/>
      <c r="X117" s="2"/>
      <c r="Y117" s="18">
        <v>1.0360696517412935</v>
      </c>
      <c r="Z117" s="18"/>
      <c r="AA117" s="2"/>
    </row>
    <row r="118" spans="1:27" x14ac:dyDescent="0.25">
      <c r="A118" s="92">
        <v>45897</v>
      </c>
      <c r="H118" s="54"/>
      <c r="I118" s="18"/>
      <c r="J118" s="18"/>
      <c r="K118" s="18">
        <v>0.29768169358710295</v>
      </c>
      <c r="L118" s="18">
        <v>0.91666666666666663</v>
      </c>
      <c r="M118" s="18"/>
      <c r="O118" s="92">
        <v>45897</v>
      </c>
      <c r="V118" s="18">
        <v>0.81506602641056425</v>
      </c>
      <c r="W118" s="2"/>
      <c r="X118" s="2"/>
      <c r="Y118" s="18"/>
      <c r="Z118" s="18"/>
      <c r="AA118" s="2"/>
    </row>
    <row r="119" spans="1:27" x14ac:dyDescent="0.25">
      <c r="A119" s="92">
        <v>45904</v>
      </c>
      <c r="H119" s="54"/>
      <c r="I119" s="18"/>
      <c r="J119" s="18"/>
      <c r="K119" s="18">
        <v>0.22101990049751244</v>
      </c>
      <c r="L119" s="18">
        <v>0.76681818181818184</v>
      </c>
      <c r="M119" s="18"/>
      <c r="O119" s="92">
        <v>45904</v>
      </c>
      <c r="V119" s="18">
        <v>0.79476153244722436</v>
      </c>
      <c r="W119" s="2"/>
      <c r="X119" s="2"/>
      <c r="Y119" s="18"/>
      <c r="Z119" s="18"/>
      <c r="AA119" s="2"/>
    </row>
    <row r="120" spans="1:27" x14ac:dyDescent="0.25">
      <c r="A120" s="92">
        <v>45911</v>
      </c>
      <c r="H120" s="54"/>
      <c r="I120" s="18"/>
      <c r="J120" s="18"/>
      <c r="K120" s="18">
        <v>0.17963282769350447</v>
      </c>
      <c r="L120" s="18">
        <v>0.80891800507185119</v>
      </c>
      <c r="M120" s="18"/>
      <c r="O120" s="92">
        <v>45911</v>
      </c>
      <c r="V120" s="18">
        <v>0.80528301886792442</v>
      </c>
      <c r="W120" s="2"/>
      <c r="X120" s="2"/>
      <c r="Y120" s="18">
        <v>0.6</v>
      </c>
      <c r="Z120" s="18">
        <v>1.1471482889733839</v>
      </c>
      <c r="AA120" s="2"/>
    </row>
    <row r="121" spans="1:27" x14ac:dyDescent="0.25">
      <c r="A121" s="92">
        <v>45918</v>
      </c>
      <c r="H121" s="54"/>
      <c r="I121" s="18"/>
      <c r="J121" s="18"/>
      <c r="K121" s="18">
        <v>0.16647078464106846</v>
      </c>
      <c r="L121" s="18">
        <v>0.844705059282716</v>
      </c>
      <c r="M121" s="18"/>
      <c r="O121" s="92">
        <v>45918</v>
      </c>
      <c r="V121" s="18">
        <v>0.79914163090128754</v>
      </c>
      <c r="W121" s="2"/>
      <c r="X121" s="2"/>
      <c r="Y121" s="18">
        <v>1.1499999999999999</v>
      </c>
      <c r="Z121" s="18">
        <v>1.0009389671361502</v>
      </c>
      <c r="AA121" s="2"/>
    </row>
    <row r="122" spans="1:27" x14ac:dyDescent="0.25">
      <c r="A122" s="92">
        <v>45925</v>
      </c>
      <c r="H122" s="54"/>
      <c r="I122" s="18"/>
      <c r="J122" s="18"/>
      <c r="K122" s="18">
        <v>0.89999999999999991</v>
      </c>
      <c r="L122" s="18">
        <v>0.73560964863971812</v>
      </c>
      <c r="M122" s="18"/>
      <c r="O122" s="92">
        <v>45925</v>
      </c>
      <c r="V122" s="18">
        <v>0.79778554778554778</v>
      </c>
      <c r="W122" s="2"/>
      <c r="X122" s="2"/>
      <c r="Y122" s="18">
        <v>1.1499999999999999</v>
      </c>
      <c r="Z122" s="18">
        <v>1.1499999999999999</v>
      </c>
      <c r="AA122" s="2"/>
    </row>
    <row r="123" spans="1:27" x14ac:dyDescent="0.25">
      <c r="A123" s="92">
        <v>45932</v>
      </c>
      <c r="H123" s="54"/>
      <c r="I123" s="18"/>
      <c r="J123" s="18"/>
      <c r="K123" s="18">
        <v>0.30820895522388059</v>
      </c>
      <c r="L123" s="18">
        <v>0.8</v>
      </c>
      <c r="M123" s="18"/>
      <c r="O123" s="92">
        <v>45932</v>
      </c>
      <c r="V123" s="18">
        <v>0.82040229885057503</v>
      </c>
      <c r="W123" s="2"/>
      <c r="X123" s="2"/>
      <c r="Y123" s="18">
        <v>0.5</v>
      </c>
      <c r="Z123" s="18">
        <v>1.2875000000000001</v>
      </c>
      <c r="AA123" s="2"/>
    </row>
    <row r="124" spans="1:27" x14ac:dyDescent="0.25">
      <c r="A124" s="92">
        <v>45939</v>
      </c>
      <c r="H124" s="54"/>
      <c r="I124" s="18"/>
      <c r="J124" s="18"/>
      <c r="K124" s="18">
        <v>0.23221856725146195</v>
      </c>
      <c r="L124" s="18">
        <v>0.83687083888149139</v>
      </c>
      <c r="M124" s="18"/>
      <c r="O124" s="92">
        <v>45939</v>
      </c>
      <c r="V124" s="18">
        <v>0.84576975598171333</v>
      </c>
      <c r="W124" s="2"/>
      <c r="X124" s="2"/>
      <c r="Y124" s="18">
        <v>0.81999999999999984</v>
      </c>
      <c r="Z124" s="18"/>
      <c r="AA124" s="2"/>
    </row>
    <row r="125" spans="1:27" x14ac:dyDescent="0.25">
      <c r="A125" s="92">
        <v>45946</v>
      </c>
      <c r="H125" s="54"/>
      <c r="I125" s="18"/>
      <c r="J125" s="18"/>
      <c r="K125" s="18">
        <v>0.19942492012779553</v>
      </c>
      <c r="L125" s="18">
        <v>0.85679012345679006</v>
      </c>
      <c r="M125" s="18"/>
      <c r="O125" s="92">
        <v>45946</v>
      </c>
      <c r="V125" s="18">
        <v>0.83074229691876744</v>
      </c>
      <c r="W125" s="2"/>
      <c r="X125" s="2"/>
      <c r="Y125" s="18">
        <v>1.1074766355140186</v>
      </c>
      <c r="Z125" s="18">
        <v>1.2166666666666666</v>
      </c>
      <c r="AA125" s="2"/>
    </row>
    <row r="126" spans="1:27" x14ac:dyDescent="0.25">
      <c r="A126" s="92">
        <v>45953</v>
      </c>
      <c r="H126" s="54"/>
      <c r="I126" s="18"/>
      <c r="J126" s="18"/>
      <c r="K126" s="18">
        <v>0.24990583804143121</v>
      </c>
      <c r="L126" s="18">
        <v>0.74061855670103105</v>
      </c>
      <c r="M126" s="18"/>
      <c r="O126" s="92">
        <v>45953</v>
      </c>
      <c r="V126" s="18">
        <v>0.84034334763948493</v>
      </c>
      <c r="W126" s="2"/>
      <c r="X126" s="2"/>
      <c r="Y126" s="18"/>
      <c r="Z126" s="18"/>
      <c r="AA126" s="2"/>
    </row>
    <row r="127" spans="1:27" x14ac:dyDescent="0.25">
      <c r="A127" s="92">
        <v>45960</v>
      </c>
      <c r="H127" s="54"/>
      <c r="I127" s="18"/>
      <c r="J127" s="18"/>
      <c r="K127" s="18">
        <v>0.27554991539763113</v>
      </c>
      <c r="L127" s="18">
        <v>0.70618892508143327</v>
      </c>
      <c r="M127" s="18"/>
      <c r="O127" s="92">
        <v>45960</v>
      </c>
      <c r="V127" s="18">
        <v>0.84373927958833606</v>
      </c>
      <c r="W127" s="2"/>
      <c r="X127" s="2"/>
      <c r="Y127" s="18"/>
      <c r="Z127" s="18"/>
      <c r="AA127" s="2"/>
    </row>
    <row r="128" spans="1:27" x14ac:dyDescent="0.25">
      <c r="A128" s="92">
        <v>45974</v>
      </c>
      <c r="H128" s="54"/>
      <c r="I128" s="54"/>
      <c r="J128" s="54"/>
      <c r="K128" s="18">
        <v>0.18736842105263157</v>
      </c>
      <c r="L128" s="54">
        <v>0.74928084784254356</v>
      </c>
      <c r="M128" s="54"/>
      <c r="O128" s="92">
        <v>45974</v>
      </c>
      <c r="V128" s="18">
        <v>0.84171075837742515</v>
      </c>
      <c r="W128" s="54"/>
      <c r="X128" s="54"/>
      <c r="Y128" s="18">
        <v>1.1499999999999999</v>
      </c>
      <c r="Z128" s="18">
        <v>1.29</v>
      </c>
      <c r="AA128" s="54"/>
    </row>
    <row r="129" spans="1:27" x14ac:dyDescent="0.25">
      <c r="A129" s="92">
        <v>45981</v>
      </c>
      <c r="H129" s="54"/>
      <c r="I129" s="54"/>
      <c r="J129" s="54"/>
      <c r="K129" s="18">
        <v>0.16888987369820518</v>
      </c>
      <c r="L129" s="18">
        <v>0.59131344845630562</v>
      </c>
      <c r="M129" s="54"/>
      <c r="O129" s="92">
        <v>45981</v>
      </c>
      <c r="V129" s="18">
        <v>0.84171075837742515</v>
      </c>
      <c r="W129" s="54"/>
      <c r="X129" s="54"/>
      <c r="Y129" s="18">
        <v>0.97882736156351779</v>
      </c>
      <c r="Z129" s="18">
        <v>1.2904761904761906</v>
      </c>
      <c r="AA129" s="54"/>
    </row>
    <row r="130" spans="1:27" x14ac:dyDescent="0.25">
      <c r="A130" s="92">
        <v>45988</v>
      </c>
      <c r="H130" s="54"/>
      <c r="I130" s="54"/>
      <c r="J130" s="54"/>
      <c r="K130" s="18">
        <v>9.2833585795639773E-2</v>
      </c>
      <c r="L130" s="18">
        <v>0.5370725034199727</v>
      </c>
      <c r="M130" s="54"/>
      <c r="O130" s="92">
        <v>45988</v>
      </c>
      <c r="V130" s="18">
        <v>0.84171075837742515</v>
      </c>
      <c r="W130" s="54"/>
      <c r="X130" s="54"/>
      <c r="Y130" s="18">
        <v>0.5</v>
      </c>
      <c r="Z130" s="54"/>
      <c r="AA130" s="54"/>
    </row>
  </sheetData>
  <mergeCells count="11">
    <mergeCell ref="AU38:AW38"/>
    <mergeCell ref="BG38:BI38"/>
    <mergeCell ref="AT40:AT41"/>
    <mergeCell ref="AD1:AF1"/>
    <mergeCell ref="AG1:AJ1"/>
    <mergeCell ref="AK1:AN1"/>
    <mergeCell ref="AO1:AR1"/>
    <mergeCell ref="AI20:AJ20"/>
    <mergeCell ref="AG20:AH20"/>
    <mergeCell ref="AE20:AF20"/>
    <mergeCell ref="AK20:AL20"/>
  </mergeCells>
  <phoneticPr fontId="2" type="noConversion"/>
  <pageMargins left="0.7" right="0.7" top="0.75" bottom="0.75" header="0.3" footer="0.3"/>
  <legacyDrawing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CD504-B66C-4DC5-BD9C-6387801F909A}">
  <sheetPr codeName="Sheet8">
    <tabColor rgb="FF00B050"/>
  </sheetPr>
  <dimension ref="A1:U47"/>
  <sheetViews>
    <sheetView showGridLines="0" zoomScaleNormal="100" workbookViewId="0">
      <selection activeCell="X13" sqref="X13"/>
    </sheetView>
  </sheetViews>
  <sheetFormatPr defaultRowHeight="15" x14ac:dyDescent="0.25"/>
  <cols>
    <col min="1" max="1" width="14.5703125" bestFit="1" customWidth="1"/>
    <col min="2" max="2" width="13.5703125" customWidth="1"/>
    <col min="3" max="3" width="17" bestFit="1" customWidth="1"/>
    <col min="4" max="4" width="11.140625" bestFit="1" customWidth="1"/>
    <col min="5" max="5" width="15.5703125" bestFit="1" customWidth="1"/>
    <col min="6" max="6" width="11.5703125" bestFit="1" customWidth="1"/>
    <col min="9" max="9" width="12.42578125" bestFit="1" customWidth="1"/>
    <col min="10" max="10" width="9.42578125" bestFit="1" customWidth="1"/>
    <col min="11" max="20" width="5.85546875" customWidth="1"/>
    <col min="24" max="24" width="15.85546875" customWidth="1"/>
    <col min="25" max="26" width="20.140625" bestFit="1" customWidth="1"/>
  </cols>
  <sheetData>
    <row r="1" spans="1:21" ht="23.25" customHeight="1" x14ac:dyDescent="0.35">
      <c r="A1" s="34"/>
      <c r="B1" s="37" t="s">
        <v>80</v>
      </c>
      <c r="C1" s="34"/>
      <c r="D1" s="34"/>
      <c r="E1" s="36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</row>
    <row r="2" spans="1:21" ht="24" customHeight="1" thickBot="1" x14ac:dyDescent="0.4">
      <c r="A2" s="35"/>
      <c r="B2" s="45" t="s">
        <v>81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</row>
    <row r="3" spans="1:21" ht="15.75" customHeight="1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Q3" s="8"/>
      <c r="R3" s="8"/>
    </row>
    <row r="4" spans="1:21" ht="15" customHeight="1" thickBot="1" x14ac:dyDescent="0.3">
      <c r="C4" s="65" t="s">
        <v>112</v>
      </c>
      <c r="D4" s="66"/>
      <c r="J4" s="76"/>
      <c r="K4" s="11"/>
      <c r="Q4" s="8"/>
      <c r="R4" s="8"/>
    </row>
    <row r="5" spans="1:21" ht="14.25" customHeight="1" x14ac:dyDescent="0.25">
      <c r="A5" s="67"/>
      <c r="B5" s="39" t="s">
        <v>7</v>
      </c>
      <c r="C5" s="87">
        <v>182</v>
      </c>
      <c r="D5" s="40" t="s">
        <v>8</v>
      </c>
      <c r="K5" s="11"/>
      <c r="Q5" s="8"/>
      <c r="R5" s="8"/>
    </row>
    <row r="6" spans="1:21" ht="17.25" customHeight="1" x14ac:dyDescent="0.25">
      <c r="A6" s="67"/>
      <c r="B6" s="84" t="s">
        <v>9</v>
      </c>
      <c r="C6" s="88">
        <f>IF(AND(C5&gt;=1, C5&lt;=365),
    IF(C5&lt;=7,
        MAX(0, 'NCD Rate'!BN39 + ((C5 - 'NCD Rate'!AV39) / ('NCD Rate'!AV40 - 'NCD Rate'!AV39)) * ('NCD Rate'!BN40 - 'NCD Rate'!BN39)),
    IF(C5&lt;=14,
        MAX(0, 'NCD Rate'!BN39 + ((C5 - 'NCD Rate'!AV39) / ('NCD Rate'!AV40 - 'NCD Rate'!AV39)) * ('NCD Rate'!BN40 - 'NCD Rate'!BN39)),
    IF(C5&lt;=28,
        MAX(0, 'NCD Rate'!BN40 + ((C5 - 'NCD Rate'!AV40) / ('NCD Rate'!AV41 - 'NCD Rate'!AV40)) * ('NCD Rate'!BN41 - 'NCD Rate'!BN40)),
    IF(C5&lt;=91,
        MAX(0, 'NCD Rate'!BN41 + ((C5 - 'NCD Rate'!AV41) / ('NCD Rate'!AV42 - 'NCD Rate'!AV41)) * ('NCD Rate'!BN42 - 'NCD Rate'!BN41)),
    IF(C5&lt;=182,
        MAX(0, 'NCD Rate'!BN42 + ((C5 - 'NCD Rate'!AV42) / ('NCD Rate'!AV43 - 'NCD Rate'!AV42)) * ('NCD Rate'!BN43 - 'NCD Rate'!BN42)),
    MAX(0, 'NCD Rate'!BN43 + ((C5 - 'NCD Rate'!AV43) / ('NCD Rate'!AV44 - 'NCD Rate'!AV43)) * ('NCD Rate'!BN44 - 'NCD Rate'!BN43))
    ))))),
"Out of range")</f>
        <v>0.56588543800380608</v>
      </c>
      <c r="D6" s="40" t="s">
        <v>11</v>
      </c>
      <c r="F6" s="1"/>
      <c r="G6" s="141"/>
      <c r="K6" s="11"/>
      <c r="Q6" s="8"/>
      <c r="R6" s="8"/>
    </row>
    <row r="7" spans="1:21" ht="19.5" customHeight="1" thickBot="1" x14ac:dyDescent="0.3">
      <c r="B7" s="85" t="s">
        <v>10</v>
      </c>
      <c r="C7" s="58">
        <f>IF(
  AND(C5&gt;=1, C5&lt;=3650),
  IF(C5&lt;=7,
    'NCD Rate'!BK39 + ((C5 - 'NCD Rate'!BH39) / ('NCD Rate'!BH40 - 'NCD Rate'!BH39)) * ('NCD Rate'!BK40 - 'NCD Rate'!BK39),
  IF(C5&lt;=14,
    'NCD Rate'!BK39 + ((C5 - 'NCD Rate'!BH39) / ('NCD Rate'!BH40 - 'NCD Rate'!BH39)) * ('NCD Rate'!BK40 - 'NCD Rate'!BK39),
  IF(C5&lt;=28,
    'NCD Rate'!BK40 + ((C5 - 'NCD Rate'!BH40) / ('NCD Rate'!BH41 - 'NCD Rate'!BH40)) * ('NCD Rate'!BK41 - 'NCD Rate'!BK40),
  IF(C5&lt;=91,
    'NCD Rate'!BK41 + ((C5 - 'NCD Rate'!BH41) / ('NCD Rate'!BH42 - 'NCD Rate'!BH41)) * ('NCD Rate'!BK42 - 'NCD Rate'!BK41),
  IF(C5&lt;=182,
    'NCD Rate'!BK42 + ((C5 - 'NCD Rate'!BH42) / ('NCD Rate'!BH43 - 'NCD Rate'!BH42)) * ('NCD Rate'!BK43 - 'NCD Rate'!BK42),
  IF(C5&lt;=365,
    'NCD Rate'!BK43 + ((C5 - 'NCD Rate'!BH43) / ('NCD Rate'!BH44 - 'NCD Rate'!BH43)) * ('NCD Rate'!BK44 - 'NCD Rate'!BK43),
  IF(C5&lt;=730,
    'NCD Rate'!BK44 + ((C5 - 'NCD Rate'!BH44) / ('NCD Rate'!BH45 - 'NCD Rate'!BH44)) * ('NCD Rate'!BK45 - 'NCD Rate'!BK44),
  IF(C5&lt;=1095,
    'NCD Rate'!BK45 + ((C5 - 'NCD Rate'!BH45) / ('NCD Rate'!BH46 - 'NCD Rate'!BH45)) * ('NCD Rate'!BK46 - 'NCD Rate'!BK45),
  IF(C5&lt;=1825,
    'NCD Rate'!BK46 + ((C5 - 'NCD Rate'!BH46) / ('NCD Rate'!BH47 - 'NCD Rate'!BH46)) * ('NCD Rate'!BK47 - 'NCD Rate'!BK46),
    'NCD Rate'!BK47 + ((C5 - 'NCD Rate'!BH47) / ('NCD Rate'!BH48 - 'NCD Rate'!BH47)) * ('NCD Rate'!BK48 - 'NCD Rate'!BK47)
  ))))))))),
"Out of range")</f>
        <v>1.8789883436478583</v>
      </c>
      <c r="D7" s="40" t="s">
        <v>11</v>
      </c>
      <c r="F7" s="1"/>
      <c r="K7" s="11"/>
      <c r="Q7" s="8"/>
      <c r="R7" s="9"/>
      <c r="U7" s="73"/>
    </row>
    <row r="8" spans="1:21" ht="12.75" customHeight="1" x14ac:dyDescent="0.25">
      <c r="C8" s="86" t="s">
        <v>104</v>
      </c>
      <c r="F8" s="1"/>
      <c r="K8" s="11"/>
    </row>
    <row r="9" spans="1:21" ht="14.25" customHeight="1" x14ac:dyDescent="0.25">
      <c r="K9" s="11"/>
    </row>
    <row r="10" spans="1:21" ht="13.5" customHeight="1" x14ac:dyDescent="0.25">
      <c r="K10" s="11"/>
    </row>
    <row r="11" spans="1:21" ht="12.75" customHeight="1" x14ac:dyDescent="0.25">
      <c r="K11" s="48"/>
    </row>
    <row r="13" spans="1:21" x14ac:dyDescent="0.25">
      <c r="K13" s="3"/>
    </row>
    <row r="15" spans="1:21" x14ac:dyDescent="0.25">
      <c r="K15" s="48"/>
    </row>
    <row r="16" spans="1:21" x14ac:dyDescent="0.25">
      <c r="K16" s="48"/>
    </row>
    <row r="17" spans="2:11" x14ac:dyDescent="0.25">
      <c r="K17" s="48"/>
    </row>
    <row r="18" spans="2:11" x14ac:dyDescent="0.25">
      <c r="K18" s="48"/>
    </row>
    <row r="19" spans="2:11" x14ac:dyDescent="0.25">
      <c r="K19" s="48"/>
    </row>
    <row r="20" spans="2:11" x14ac:dyDescent="0.25">
      <c r="K20" s="48"/>
    </row>
    <row r="21" spans="2:11" x14ac:dyDescent="0.25">
      <c r="K21" s="48"/>
    </row>
    <row r="22" spans="2:11" x14ac:dyDescent="0.25">
      <c r="K22" s="48"/>
    </row>
    <row r="23" spans="2:11" x14ac:dyDescent="0.25">
      <c r="K23" s="48"/>
    </row>
    <row r="24" spans="2:11" x14ac:dyDescent="0.25">
      <c r="K24" s="48"/>
    </row>
    <row r="25" spans="2:11" x14ac:dyDescent="0.25">
      <c r="K25" s="48"/>
    </row>
    <row r="26" spans="2:11" x14ac:dyDescent="0.25">
      <c r="K26" s="48"/>
    </row>
    <row r="28" spans="2:11" x14ac:dyDescent="0.25">
      <c r="B28" s="10"/>
    </row>
    <row r="44" spans="2:3" x14ac:dyDescent="0.25">
      <c r="B44" s="8"/>
      <c r="C44" s="8"/>
    </row>
    <row r="45" spans="2:3" x14ac:dyDescent="0.25">
      <c r="C45" s="8"/>
    </row>
    <row r="46" spans="2:3" x14ac:dyDescent="0.25">
      <c r="C46" s="8"/>
    </row>
    <row r="47" spans="2:3" x14ac:dyDescent="0.25">
      <c r="B47" s="8"/>
      <c r="C47" s="9"/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9" r:id="rId3" name="Drop Down 3">
              <controlPr defaultSize="0" autoLine="0" autoPict="0">
                <anchor moveWithCells="1">
                  <from>
                    <xdr:col>4</xdr:col>
                    <xdr:colOff>419100</xdr:colOff>
                    <xdr:row>5</xdr:row>
                    <xdr:rowOff>0</xdr:rowOff>
                  </from>
                  <to>
                    <xdr:col>6</xdr:col>
                    <xdr:colOff>409575</xdr:colOff>
                    <xdr:row>6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277F2-0A45-4001-8F3C-87E89F295864}">
  <sheetPr codeName="Sheet4">
    <tabColor rgb="FFFFC000"/>
  </sheetPr>
  <dimension ref="A1:AE38"/>
  <sheetViews>
    <sheetView showGridLines="0" topLeftCell="A10" zoomScale="85" zoomScaleNormal="85" workbookViewId="0">
      <selection activeCell="C35" sqref="C35"/>
    </sheetView>
  </sheetViews>
  <sheetFormatPr defaultColWidth="9.140625" defaultRowHeight="15.75" x14ac:dyDescent="0.25"/>
  <cols>
    <col min="1" max="1" width="12.42578125" style="43" customWidth="1"/>
    <col min="2" max="2" width="36.42578125" style="43" bestFit="1" customWidth="1"/>
    <col min="3" max="3" width="24" style="43" bestFit="1" customWidth="1"/>
    <col min="4" max="4" width="38.5703125" style="43" customWidth="1"/>
    <col min="5" max="5" width="32.28515625" style="43" customWidth="1"/>
    <col min="6" max="6" width="25.5703125" style="43" customWidth="1"/>
    <col min="7" max="7" width="4.85546875" style="43" customWidth="1"/>
    <col min="8" max="8" width="57.140625" style="43" bestFit="1" customWidth="1"/>
    <col min="9" max="16384" width="9.140625" style="43"/>
  </cols>
  <sheetData>
    <row r="1" spans="1:31" s="111" customFormat="1" ht="23.25" customHeight="1" x14ac:dyDescent="0.35">
      <c r="A1" s="34"/>
      <c r="B1" s="46" t="s">
        <v>84</v>
      </c>
      <c r="C1" s="34"/>
      <c r="D1" s="36"/>
      <c r="E1" s="34"/>
      <c r="F1" s="34"/>
      <c r="G1" s="34"/>
      <c r="H1" s="122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</row>
    <row r="2" spans="1:31" s="111" customFormat="1" ht="24" customHeight="1" thickBot="1" x14ac:dyDescent="0.4">
      <c r="A2" s="119"/>
      <c r="B2" s="47" t="s">
        <v>85</v>
      </c>
      <c r="C2" s="119"/>
      <c r="D2" s="119"/>
      <c r="E2" s="119"/>
      <c r="F2" s="119"/>
      <c r="G2" s="119"/>
      <c r="H2" s="123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</row>
    <row r="3" spans="1:31" ht="21" x14ac:dyDescent="0.35">
      <c r="B3" s="215" t="s">
        <v>191</v>
      </c>
      <c r="C3" s="216"/>
      <c r="E3" s="217" t="s">
        <v>192</v>
      </c>
      <c r="F3" s="217"/>
    </row>
    <row r="4" spans="1:31" ht="19.5" thickBot="1" x14ac:dyDescent="0.35">
      <c r="B4" s="44" t="s">
        <v>199</v>
      </c>
      <c r="E4" s="44" t="s">
        <v>465</v>
      </c>
      <c r="F4" s="110"/>
      <c r="G4" s="111"/>
      <c r="H4" s="44" t="s">
        <v>466</v>
      </c>
    </row>
    <row r="5" spans="1:31" ht="18.75" x14ac:dyDescent="0.3">
      <c r="B5" s="179" t="s">
        <v>23</v>
      </c>
      <c r="C5" s="180">
        <v>1000000</v>
      </c>
      <c r="E5" s="179" t="s">
        <v>152</v>
      </c>
      <c r="F5" s="180">
        <v>1000000</v>
      </c>
      <c r="G5" s="111"/>
      <c r="H5" s="43" t="s">
        <v>467</v>
      </c>
    </row>
    <row r="6" spans="1:31" ht="18.75" x14ac:dyDescent="0.3">
      <c r="B6" s="181" t="s">
        <v>21</v>
      </c>
      <c r="C6" s="192">
        <v>10000</v>
      </c>
      <c r="E6" s="181" t="s">
        <v>153</v>
      </c>
      <c r="F6" s="182">
        <v>3.5000000000000003E-2</v>
      </c>
      <c r="G6" s="111"/>
      <c r="H6" s="43" t="s">
        <v>468</v>
      </c>
    </row>
    <row r="7" spans="1:31" ht="18.75" x14ac:dyDescent="0.3">
      <c r="B7" s="181" t="s">
        <v>24</v>
      </c>
      <c r="C7" s="193">
        <v>45806</v>
      </c>
      <c r="E7" s="181" t="s">
        <v>39</v>
      </c>
      <c r="F7" s="219">
        <v>1</v>
      </c>
      <c r="G7" s="111"/>
      <c r="H7" s="43" t="s">
        <v>469</v>
      </c>
    </row>
    <row r="8" spans="1:31" ht="18.75" x14ac:dyDescent="0.3">
      <c r="B8" s="181" t="s">
        <v>22</v>
      </c>
      <c r="C8" s="193">
        <v>45897</v>
      </c>
      <c r="E8" s="181" t="s">
        <v>24</v>
      </c>
      <c r="F8" s="185">
        <v>45762</v>
      </c>
      <c r="G8" s="111"/>
      <c r="H8" s="43" t="s">
        <v>470</v>
      </c>
    </row>
    <row r="9" spans="1:31" ht="19.5" thickBot="1" x14ac:dyDescent="0.35">
      <c r="B9" s="183" t="s">
        <v>25</v>
      </c>
      <c r="C9" s="194">
        <v>5.0000000000000001E-3</v>
      </c>
      <c r="E9" s="183" t="s">
        <v>154</v>
      </c>
      <c r="F9" s="218">
        <v>46127</v>
      </c>
      <c r="G9" s="111"/>
      <c r="H9" s="112" t="s">
        <v>471</v>
      </c>
    </row>
    <row r="10" spans="1:31" x14ac:dyDescent="0.25">
      <c r="E10" s="117"/>
      <c r="F10" s="113"/>
      <c r="G10" s="111"/>
    </row>
    <row r="11" spans="1:31" ht="19.5" thickBot="1" x14ac:dyDescent="0.35">
      <c r="B11" s="100" t="s">
        <v>143</v>
      </c>
      <c r="C11" s="98"/>
      <c r="E11" s="100" t="s">
        <v>472</v>
      </c>
      <c r="F11" s="113"/>
      <c r="G11" s="111"/>
    </row>
    <row r="12" spans="1:31" ht="18.75" x14ac:dyDescent="0.3">
      <c r="B12" s="179" t="s">
        <v>145</v>
      </c>
      <c r="C12" s="195">
        <v>45862</v>
      </c>
      <c r="E12" s="179" t="s">
        <v>155</v>
      </c>
      <c r="F12" s="131">
        <v>2</v>
      </c>
      <c r="G12" s="111"/>
      <c r="H12" s="43" t="s">
        <v>473</v>
      </c>
    </row>
    <row r="13" spans="1:31" ht="19.5" thickBot="1" x14ac:dyDescent="0.35">
      <c r="B13" s="183" t="s">
        <v>146</v>
      </c>
      <c r="C13" s="194">
        <v>2.8E-3</v>
      </c>
      <c r="E13" s="181" t="s">
        <v>156</v>
      </c>
      <c r="F13" s="132" t="s">
        <v>157</v>
      </c>
      <c r="G13" s="111"/>
      <c r="H13" s="43" t="s">
        <v>196</v>
      </c>
    </row>
    <row r="14" spans="1:31" ht="19.5" thickBot="1" x14ac:dyDescent="0.35">
      <c r="B14" s="97"/>
      <c r="C14" s="99"/>
      <c r="E14" s="181" t="s">
        <v>158</v>
      </c>
      <c r="F14" s="133">
        <f ca="1">IF(F8 = COUPPCD(F27,F9,F12,1), "",COUPPCD(F27,F9,F12,1))</f>
        <v>45945</v>
      </c>
      <c r="G14" s="111"/>
      <c r="H14" s="43" t="s">
        <v>195</v>
      </c>
    </row>
    <row r="15" spans="1:31" ht="18.75" x14ac:dyDescent="0.3">
      <c r="B15" s="179" t="s">
        <v>26</v>
      </c>
      <c r="C15" s="124">
        <f>C8-C7</f>
        <v>91</v>
      </c>
      <c r="E15" s="181" t="s">
        <v>159</v>
      </c>
      <c r="F15" s="133">
        <f ca="1">COUPNCD(F27,F9,F12,1)</f>
        <v>46127</v>
      </c>
      <c r="G15" s="111"/>
      <c r="H15" s="43" t="s">
        <v>194</v>
      </c>
    </row>
    <row r="16" spans="1:31" ht="18.75" x14ac:dyDescent="0.3">
      <c r="B16" s="181" t="s">
        <v>27</v>
      </c>
      <c r="C16" s="125">
        <f>C12-C7</f>
        <v>56</v>
      </c>
      <c r="E16" s="181" t="s">
        <v>160</v>
      </c>
      <c r="F16" s="134">
        <f>F5*F34*F6/F12</f>
        <v>17500000</v>
      </c>
      <c r="G16" s="111"/>
      <c r="H16" s="43" t="s">
        <v>193</v>
      </c>
    </row>
    <row r="17" spans="2:8" ht="18.75" x14ac:dyDescent="0.3">
      <c r="B17" s="181" t="s">
        <v>28</v>
      </c>
      <c r="C17" s="125">
        <f>C8-C12</f>
        <v>35</v>
      </c>
      <c r="E17" s="181" t="s">
        <v>161</v>
      </c>
      <c r="F17" s="134">
        <f ca="1">F15-F14</f>
        <v>182</v>
      </c>
      <c r="G17" s="111"/>
      <c r="H17" s="43" t="s">
        <v>162</v>
      </c>
    </row>
    <row r="18" spans="2:8" ht="18.75" x14ac:dyDescent="0.3">
      <c r="B18" s="181" t="s">
        <v>30</v>
      </c>
      <c r="C18" s="126">
        <f>C5*(1+C9*C15/365)</f>
        <v>1001246.5753424658</v>
      </c>
      <c r="E18" s="181" t="s">
        <v>163</v>
      </c>
      <c r="F18" s="135">
        <f ca="1">F36-(F5*F34)</f>
        <v>5394000</v>
      </c>
      <c r="G18" s="111"/>
      <c r="H18" s="43" t="s">
        <v>164</v>
      </c>
    </row>
    <row r="19" spans="2:8" ht="18.75" x14ac:dyDescent="0.3">
      <c r="B19" s="181" t="s">
        <v>29</v>
      </c>
      <c r="C19" s="126">
        <f>C5*C6*C9*C15/365</f>
        <v>12465753.424657535</v>
      </c>
      <c r="E19" s="181" t="s">
        <v>165</v>
      </c>
      <c r="F19" s="134">
        <f ca="1">F15-F27</f>
        <v>122</v>
      </c>
      <c r="G19" s="111"/>
      <c r="H19" s="43" t="s">
        <v>166</v>
      </c>
    </row>
    <row r="20" spans="2:8" ht="19.5" thickBot="1" x14ac:dyDescent="0.35">
      <c r="B20" s="183" t="s">
        <v>32</v>
      </c>
      <c r="C20" s="127">
        <f>C19+C6*C5</f>
        <v>10012465753.424658</v>
      </c>
      <c r="E20" s="183" t="s">
        <v>167</v>
      </c>
      <c r="F20" s="136">
        <f ca="1">F17-F19</f>
        <v>60</v>
      </c>
      <c r="G20" s="111"/>
      <c r="H20" s="43" t="s">
        <v>474</v>
      </c>
    </row>
    <row r="21" spans="2:8" ht="18.75" x14ac:dyDescent="0.3">
      <c r="B21" s="97"/>
      <c r="C21" s="101"/>
      <c r="E21" s="111"/>
      <c r="F21" s="111"/>
      <c r="G21" s="111"/>
    </row>
    <row r="22" spans="2:8" ht="19.5" thickBot="1" x14ac:dyDescent="0.35">
      <c r="B22" s="100" t="s">
        <v>144</v>
      </c>
      <c r="E22" s="100" t="s">
        <v>168</v>
      </c>
      <c r="F22" s="111"/>
      <c r="G22" s="111"/>
    </row>
    <row r="23" spans="2:8" ht="19.5" thickBot="1" x14ac:dyDescent="0.35">
      <c r="B23" s="179" t="s">
        <v>31</v>
      </c>
      <c r="C23" s="129">
        <f>C18/(1+C13*C17/365)</f>
        <v>1000977.8196539012</v>
      </c>
      <c r="E23" s="142" t="s">
        <v>143</v>
      </c>
      <c r="F23" s="142"/>
      <c r="G23" s="111"/>
    </row>
    <row r="24" spans="2:8" ht="19.5" thickBot="1" x14ac:dyDescent="0.35">
      <c r="B24" s="183" t="s">
        <v>33</v>
      </c>
      <c r="C24" s="130">
        <f>TRUNC(C23,2)*C6</f>
        <v>10009778100</v>
      </c>
      <c r="E24" s="179" t="s">
        <v>169</v>
      </c>
      <c r="F24" s="184">
        <v>1.8811330000000001E-2</v>
      </c>
      <c r="G24" s="114"/>
      <c r="H24" s="43" t="s">
        <v>475</v>
      </c>
    </row>
    <row r="25" spans="2:8" ht="18.75" x14ac:dyDescent="0.3">
      <c r="E25" s="181" t="s">
        <v>170</v>
      </c>
      <c r="F25" s="185">
        <f ca="1">TODAY()</f>
        <v>46003</v>
      </c>
      <c r="G25" s="111"/>
      <c r="H25" s="43" t="s">
        <v>476</v>
      </c>
    </row>
    <row r="26" spans="2:8" ht="18.75" x14ac:dyDescent="0.3">
      <c r="E26" s="181" t="s">
        <v>197</v>
      </c>
      <c r="F26" s="186" t="s">
        <v>480</v>
      </c>
      <c r="G26" s="111"/>
      <c r="H26" s="43" t="s">
        <v>198</v>
      </c>
    </row>
    <row r="27" spans="2:8" ht="19.5" thickBot="1" x14ac:dyDescent="0.35">
      <c r="E27" s="183" t="s">
        <v>171</v>
      </c>
      <c r="F27" s="187">
        <f ca="1">IF(OR(F26="Settle now", F26="T+0"), F25,
   IF(F26="T+1", F25+1,
     IF(F26="T+2", F25+2, "")
   )
)</f>
        <v>46005</v>
      </c>
      <c r="G27" s="111"/>
      <c r="H27" s="43" t="s">
        <v>477</v>
      </c>
    </row>
    <row r="28" spans="2:8" ht="18" thickBot="1" x14ac:dyDescent="0.35">
      <c r="E28" s="142" t="s">
        <v>172</v>
      </c>
      <c r="F28" s="142"/>
      <c r="G28" s="111"/>
    </row>
    <row r="29" spans="2:8" ht="16.5" thickBot="1" x14ac:dyDescent="0.3">
      <c r="E29" s="139" t="s">
        <v>173</v>
      </c>
      <c r="F29" s="118"/>
      <c r="G29" s="111"/>
    </row>
    <row r="30" spans="2:8" ht="18.75" x14ac:dyDescent="0.3">
      <c r="E30" s="179" t="s">
        <v>174</v>
      </c>
      <c r="F30" s="188">
        <f ca="1">ROUND((2*(F19/365)*((F5*F6)+F5*(1/(F19/365)-F24/2)))/((F19/365)*F24+2),0)</f>
        <v>1005394</v>
      </c>
      <c r="G30" s="115"/>
      <c r="H30" s="128" t="s">
        <v>175</v>
      </c>
    </row>
    <row r="31" spans="2:8" ht="18.75" x14ac:dyDescent="0.3">
      <c r="E31" s="181" t="s">
        <v>176</v>
      </c>
      <c r="F31" s="134">
        <f ca="1">ACCRINT(F14,F15,F27,F6,F5,F12,1)</f>
        <v>5769.2307692307695</v>
      </c>
      <c r="G31" s="111"/>
      <c r="H31" s="43" t="s">
        <v>177</v>
      </c>
    </row>
    <row r="32" spans="2:8" ht="19.5" thickBot="1" x14ac:dyDescent="0.35">
      <c r="E32" s="183" t="s">
        <v>178</v>
      </c>
      <c r="F32" s="136">
        <f ca="1">F30+F31</f>
        <v>1011163.2307692308</v>
      </c>
      <c r="G32" s="111"/>
      <c r="H32" s="43" t="s">
        <v>179</v>
      </c>
    </row>
    <row r="33" spans="4:8" ht="16.5" thickBot="1" x14ac:dyDescent="0.3">
      <c r="D33" s="117"/>
      <c r="E33" s="139" t="s">
        <v>478</v>
      </c>
      <c r="F33" s="116"/>
      <c r="G33" s="111"/>
    </row>
    <row r="34" spans="4:8" ht="19.5" thickBot="1" x14ac:dyDescent="0.35">
      <c r="E34" s="189" t="s">
        <v>180</v>
      </c>
      <c r="F34" s="190">
        <v>1000</v>
      </c>
      <c r="G34" s="111"/>
      <c r="H34" s="43" t="s">
        <v>181</v>
      </c>
    </row>
    <row r="35" spans="4:8" ht="16.5" thickBot="1" x14ac:dyDescent="0.3">
      <c r="E35" s="140" t="s">
        <v>182</v>
      </c>
      <c r="F35" s="111"/>
      <c r="G35" s="111"/>
    </row>
    <row r="36" spans="4:8" ht="18.75" x14ac:dyDescent="0.3">
      <c r="E36" s="179" t="s">
        <v>183</v>
      </c>
      <c r="F36" s="137">
        <f ca="1">F30*F34</f>
        <v>1005394000</v>
      </c>
      <c r="G36" s="111"/>
      <c r="H36" s="43" t="s">
        <v>184</v>
      </c>
    </row>
    <row r="37" spans="4:8" ht="18.75" x14ac:dyDescent="0.3">
      <c r="E37" s="181" t="s">
        <v>185</v>
      </c>
      <c r="F37" s="138">
        <f ca="1">ACCRINT(F14,F15,F27,F6,F5*F34,F12,1)</f>
        <v>5769230.769230769</v>
      </c>
      <c r="G37" s="111"/>
      <c r="H37" s="43" t="s">
        <v>186</v>
      </c>
    </row>
    <row r="38" spans="4:8" ht="19.5" thickBot="1" x14ac:dyDescent="0.35">
      <c r="E38" s="183" t="s">
        <v>187</v>
      </c>
      <c r="F38" s="191">
        <f ca="1">F36+F37</f>
        <v>1011163230.7692307</v>
      </c>
      <c r="G38" s="111"/>
      <c r="H38" s="43" t="s">
        <v>188</v>
      </c>
    </row>
  </sheetData>
  <mergeCells count="2">
    <mergeCell ref="B3:C3"/>
    <mergeCell ref="E3:F3"/>
  </mergeCells>
  <dataValidations count="2">
    <dataValidation type="list" allowBlank="1" showInputMessage="1" showErrorMessage="1" sqref="F26" xr:uid="{B88EFE4A-5EC7-4BD4-9ECB-F6D0DB3A5114}">
      <formula1>"Settle now, T+0, T+1, T+2"</formula1>
    </dataValidation>
    <dataValidation type="list" allowBlank="1" showInputMessage="1" showErrorMessage="1" sqref="F5 C5" xr:uid="{897CCD3C-275D-45BB-9C09-44D1B98EBF5C}">
      <formula1>"1000000,1000"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Instruction</vt:lpstr>
      <vt:lpstr>Sheet1</vt:lpstr>
      <vt:lpstr>NCD Data </vt:lpstr>
      <vt:lpstr>LPCO Data</vt:lpstr>
      <vt:lpstr>NCD Rate</vt:lpstr>
      <vt:lpstr>Yield Curve </vt:lpstr>
      <vt:lpstr>Price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NBC426430</dc:creator>
  <cp:lastModifiedBy>NBC426430</cp:lastModifiedBy>
  <dcterms:created xsi:type="dcterms:W3CDTF">2024-12-30T01:59:49Z</dcterms:created>
  <dcterms:modified xsi:type="dcterms:W3CDTF">2025-12-12T02:25:21Z</dcterms:modified>
</cp:coreProperties>
</file>